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9320" windowHeight="12120" tabRatio="815"/>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 name="povezovalni hodnik rekapitulaci" sheetId="10" r:id="rId7"/>
    <sheet name="povezovalni hodnik gradbena del" sheetId="8" r:id="rId8"/>
    <sheet name="povezovalni hodnik obrtniska de" sheetId="9" r:id="rId9"/>
  </sheets>
  <definedNames>
    <definedName name="_xlnm.Print_Area" localSheetId="3">'GRADBENA DELA POPIS'!$A$1:$J$72</definedName>
    <definedName name="_xlnm.Print_Area" localSheetId="5">'OBRTNIŠKA DELA POPIS'!$J$316,'OBRTNIŠKA DELA POPIS'!$A$1:$F$170</definedName>
    <definedName name="_xlnm.Print_Area" localSheetId="4">'OBRTNIŠKA DELA REK'!$A$1:$F$21</definedName>
    <definedName name="_xlnm.Print_Area" localSheetId="7">'povezovalni hodnik gradbena del'!$A$1:$F$293</definedName>
    <definedName name="_xlnm.Print_Area" localSheetId="8">'povezovalni hodnik obrtniska de'!$A$1:$F$201</definedName>
  </definedNames>
  <calcPr calcId="125725"/>
</workbook>
</file>

<file path=xl/calcChain.xml><?xml version="1.0" encoding="utf-8"?>
<calcChain xmlns="http://schemas.openxmlformats.org/spreadsheetml/2006/main">
  <c r="F44" i="8"/>
  <c r="F291"/>
  <c r="F289"/>
  <c r="F287"/>
  <c r="F285"/>
  <c r="F283"/>
  <c r="F281"/>
  <c r="F279"/>
  <c r="F277"/>
  <c r="F275"/>
  <c r="F273"/>
  <c r="F271"/>
  <c r="F269"/>
  <c r="F267"/>
  <c r="F265"/>
  <c r="F263"/>
  <c r="F261"/>
  <c r="F259"/>
  <c r="A259"/>
  <c r="F208" i="9"/>
  <c r="F210" s="1"/>
  <c r="F25" s="1"/>
  <c r="A208"/>
  <c r="F199"/>
  <c r="F197"/>
  <c r="F195"/>
  <c r="F193"/>
  <c r="F191"/>
  <c r="F189"/>
  <c r="F187"/>
  <c r="F185"/>
  <c r="F183"/>
  <c r="F181"/>
  <c r="F179"/>
  <c r="F177"/>
  <c r="A177"/>
  <c r="F169"/>
  <c r="F167"/>
  <c r="F165"/>
  <c r="F163"/>
  <c r="F161"/>
  <c r="F159"/>
  <c r="D157"/>
  <c r="F157" s="1"/>
  <c r="A157"/>
  <c r="A159" s="1"/>
  <c r="A161" s="1"/>
  <c r="F148"/>
  <c r="F146"/>
  <c r="A146"/>
  <c r="A148" s="1"/>
  <c r="F137"/>
  <c r="F135"/>
  <c r="F133"/>
  <c r="F131"/>
  <c r="A131"/>
  <c r="A135" s="1"/>
  <c r="F122"/>
  <c r="F120"/>
  <c r="F118"/>
  <c r="F116"/>
  <c r="F114"/>
  <c r="F112"/>
  <c r="F110"/>
  <c r="F108"/>
  <c r="F106"/>
  <c r="A106"/>
  <c r="F97"/>
  <c r="F95"/>
  <c r="F93"/>
  <c r="F91"/>
  <c r="F89"/>
  <c r="F87"/>
  <c r="F85"/>
  <c r="F83"/>
  <c r="F81"/>
  <c r="F79"/>
  <c r="F77"/>
  <c r="F75"/>
  <c r="A75"/>
  <c r="F66"/>
  <c r="F64"/>
  <c r="F62"/>
  <c r="F60"/>
  <c r="F58"/>
  <c r="F56"/>
  <c r="F54"/>
  <c r="F52"/>
  <c r="F50"/>
  <c r="A50"/>
  <c r="F41"/>
  <c r="F39"/>
  <c r="F37"/>
  <c r="F35"/>
  <c r="A35"/>
  <c r="A37" s="1"/>
  <c r="F251" i="8"/>
  <c r="F253" s="1"/>
  <c r="A251"/>
  <c r="F242"/>
  <c r="F240"/>
  <c r="F238"/>
  <c r="F236"/>
  <c r="F234"/>
  <c r="D232"/>
  <c r="F232" s="1"/>
  <c r="F230"/>
  <c r="F228"/>
  <c r="F226"/>
  <c r="F244" s="1"/>
  <c r="F27" s="1"/>
  <c r="A226"/>
  <c r="F217"/>
  <c r="F215"/>
  <c r="F213"/>
  <c r="A213"/>
  <c r="F204"/>
  <c r="F202"/>
  <c r="F200"/>
  <c r="F198"/>
  <c r="F196"/>
  <c r="F194"/>
  <c r="F192"/>
  <c r="F190"/>
  <c r="F188"/>
  <c r="F186"/>
  <c r="F184"/>
  <c r="F182"/>
  <c r="F180"/>
  <c r="F178"/>
  <c r="F176"/>
  <c r="F174"/>
  <c r="F172"/>
  <c r="F170"/>
  <c r="F166"/>
  <c r="F164"/>
  <c r="F162"/>
  <c r="F160"/>
  <c r="F158"/>
  <c r="F156"/>
  <c r="F154"/>
  <c r="F152"/>
  <c r="F150"/>
  <c r="F148"/>
  <c r="F146"/>
  <c r="F144"/>
  <c r="F142"/>
  <c r="F140"/>
  <c r="F138"/>
  <c r="F136"/>
  <c r="A136"/>
  <c r="F127"/>
  <c r="F125"/>
  <c r="F123"/>
  <c r="F121"/>
  <c r="F119"/>
  <c r="F117"/>
  <c r="F115"/>
  <c r="F113"/>
  <c r="F111"/>
  <c r="F109"/>
  <c r="A109"/>
  <c r="F99"/>
  <c r="F97"/>
  <c r="F95"/>
  <c r="F93"/>
  <c r="F91"/>
  <c r="F89"/>
  <c r="F87"/>
  <c r="D85"/>
  <c r="F85" s="1"/>
  <c r="D83"/>
  <c r="F83" s="1"/>
  <c r="F101" s="1"/>
  <c r="F23" s="1"/>
  <c r="A83"/>
  <c r="F72"/>
  <c r="F70"/>
  <c r="F68"/>
  <c r="F66"/>
  <c r="D64"/>
  <c r="F64" s="1"/>
  <c r="D62"/>
  <c r="F62" s="1"/>
  <c r="F60"/>
  <c r="F58"/>
  <c r="F56"/>
  <c r="D54"/>
  <c r="F54" s="1"/>
  <c r="D52"/>
  <c r="F52" s="1"/>
  <c r="A52"/>
  <c r="F41"/>
  <c r="F46" l="1"/>
  <c r="F21"/>
  <c r="F28" s="1"/>
  <c r="F171" i="9"/>
  <c r="F124"/>
  <c r="F20" s="1"/>
  <c r="F293" i="8"/>
  <c r="F30" s="1"/>
  <c r="F219"/>
  <c r="F26" s="1"/>
  <c r="F139" i="9"/>
  <c r="F21" s="1"/>
  <c r="F201"/>
  <c r="F24" s="1"/>
  <c r="F23"/>
  <c r="A261" i="8"/>
  <c r="F68" i="9"/>
  <c r="F18" s="1"/>
  <c r="F99"/>
  <c r="F19" s="1"/>
  <c r="F150"/>
  <c r="F22" s="1"/>
  <c r="F43"/>
  <c r="F17" s="1"/>
  <c r="A52"/>
  <c r="A58" s="1"/>
  <c r="A77"/>
  <c r="A191"/>
  <c r="A108"/>
  <c r="A110" s="1"/>
  <c r="A112" s="1"/>
  <c r="F206" i="8"/>
  <c r="F25" s="1"/>
  <c r="F129"/>
  <c r="F24" s="1"/>
  <c r="F74"/>
  <c r="F22" s="1"/>
  <c r="A54"/>
  <c r="A85"/>
  <c r="A138"/>
  <c r="A144" s="1"/>
  <c r="A215"/>
  <c r="A217" s="1"/>
  <c r="A56"/>
  <c r="A87"/>
  <c r="A89" s="1"/>
  <c r="A91" s="1"/>
  <c r="A111"/>
  <c r="A113" s="1"/>
  <c r="A228"/>
  <c r="F165" i="7"/>
  <c r="A263" i="8" l="1"/>
  <c r="F26" i="9"/>
  <c r="F7" i="10" s="1"/>
  <c r="A114" i="9"/>
  <c r="A193"/>
  <c r="A195" s="1"/>
  <c r="A79"/>
  <c r="A60"/>
  <c r="A64" s="1"/>
  <c r="A58" i="8"/>
  <c r="A60" s="1"/>
  <c r="A62" s="1"/>
  <c r="F32"/>
  <c r="F5" i="10" s="1"/>
  <c r="F9" s="1"/>
  <c r="A115" i="8"/>
  <c r="A154"/>
  <c r="A93"/>
  <c r="A64"/>
  <c r="A66" s="1"/>
  <c r="A230"/>
  <c r="A232" s="1"/>
  <c r="A156"/>
  <c r="F169" i="7"/>
  <c r="F11" i="10" l="1"/>
  <c r="G16" i="3" s="1"/>
  <c r="A265" i="8"/>
  <c r="A197" i="9"/>
  <c r="A199" s="1"/>
  <c r="A81"/>
  <c r="A83"/>
  <c r="A116"/>
  <c r="A66"/>
  <c r="A158" i="8"/>
  <c r="A162"/>
  <c r="A164" s="1"/>
  <c r="A166" s="1"/>
  <c r="A160"/>
  <c r="A234"/>
  <c r="A238" s="1"/>
  <c r="A242" s="1"/>
  <c r="A117"/>
  <c r="F57" i="7"/>
  <c r="J63" i="6"/>
  <c r="A267" i="8" l="1"/>
  <c r="A269"/>
  <c r="A271" s="1"/>
  <c r="A85" i="9"/>
  <c r="A87" s="1"/>
  <c r="A89" s="1"/>
  <c r="A118"/>
  <c r="A120" s="1"/>
  <c r="A122" s="1"/>
  <c r="A172" i="8"/>
  <c r="A178" s="1"/>
  <c r="A119"/>
  <c r="A273" l="1"/>
  <c r="A275" s="1"/>
  <c r="A91" i="9"/>
  <c r="A121" i="8"/>
  <c r="A127" s="1"/>
  <c r="A180"/>
  <c r="A182" s="1"/>
  <c r="A184" s="1"/>
  <c r="A190" s="1"/>
  <c r="A192" s="1"/>
  <c r="A194" s="1"/>
  <c r="A196" s="1"/>
  <c r="A198" s="1"/>
  <c r="A200" s="1"/>
  <c r="F130" i="7"/>
  <c r="F12" i="5" s="1"/>
  <c r="F127" i="7"/>
  <c r="F11" i="5" s="1"/>
  <c r="F112" i="7"/>
  <c r="F102"/>
  <c r="F76"/>
  <c r="F9" i="5" s="1"/>
  <c r="F93" i="7"/>
  <c r="F10" i="5" s="1"/>
  <c r="A277" i="8" l="1"/>
  <c r="A279" s="1"/>
  <c r="A281"/>
  <c r="A283" s="1"/>
  <c r="A285" s="1"/>
  <c r="A287" s="1"/>
  <c r="A289" s="1"/>
  <c r="A291" s="1"/>
  <c r="A93" i="9"/>
  <c r="A95" s="1"/>
  <c r="A97" s="1"/>
  <c r="F54" i="7"/>
  <c r="J66" i="6"/>
  <c r="F120" i="7" l="1"/>
  <c r="F27"/>
  <c r="F29" s="1"/>
  <c r="J46" i="6"/>
  <c r="J44"/>
  <c r="J60"/>
  <c r="J69"/>
  <c r="F18" i="7"/>
  <c r="F122" l="1"/>
  <c r="F13" i="5" s="1"/>
  <c r="F59" i="7"/>
  <c r="F8" i="5" s="1"/>
  <c r="F21" i="7"/>
  <c r="F6" i="5" s="1"/>
  <c r="J49" i="6"/>
  <c r="C7" i="4" s="1"/>
  <c r="J71" i="6"/>
  <c r="F14" i="5"/>
  <c r="F7"/>
  <c r="F15" l="1"/>
  <c r="F16" s="1"/>
  <c r="J133" i="6"/>
  <c r="C12" i="4" s="1"/>
  <c r="C9"/>
  <c r="F18" i="5" l="1"/>
  <c r="G13" i="3" s="1"/>
  <c r="C14" i="4" l="1"/>
  <c r="C16" s="1"/>
  <c r="G11" i="3" s="1"/>
  <c r="G18" l="1"/>
  <c r="G20" s="1"/>
  <c r="G22" s="1"/>
  <c r="G24" l="1"/>
  <c r="A41" i="8"/>
</calcChain>
</file>

<file path=xl/comments1.xml><?xml version="1.0" encoding="utf-8"?>
<comments xmlns="http://schemas.openxmlformats.org/spreadsheetml/2006/main">
  <authors>
    <author>Aleš Kovač</author>
  </authors>
  <commentList>
    <comment ref="B154" authorId="0">
      <text>
        <r>
          <rPr>
            <sz val="9"/>
            <color indexed="81"/>
            <rFont val="Tahoma"/>
            <family val="2"/>
            <charset val="238"/>
          </rPr>
          <t xml:space="preserve">Glej zavihek (.xls) : Pozar. klas. SIST EN 13501-1
</t>
        </r>
      </text>
    </comment>
    <comment ref="B155" authorId="0">
      <text>
        <r>
          <rPr>
            <sz val="9"/>
            <color indexed="81"/>
            <rFont val="Tahoma"/>
            <family val="2"/>
            <charset val="238"/>
          </rPr>
          <t>Glej zavihek (.xls) : Pozar. klas. SIST EN 13501-1</t>
        </r>
        <r>
          <rPr>
            <b/>
            <sz val="9"/>
            <color indexed="81"/>
            <rFont val="Tahoma"/>
            <family val="2"/>
            <charset val="238"/>
          </rPr>
          <t xml:space="preserve">
</t>
        </r>
        <r>
          <rPr>
            <sz val="9"/>
            <color indexed="81"/>
            <rFont val="Tahoma"/>
            <family val="2"/>
            <charset val="238"/>
          </rPr>
          <t xml:space="preserve">
</t>
        </r>
      </text>
    </comment>
    <comment ref="B156" authorId="0">
      <text>
        <r>
          <rPr>
            <sz val="8"/>
            <color indexed="81"/>
            <rFont val="Tahoma"/>
            <family val="2"/>
            <charset val="238"/>
          </rPr>
          <t xml:space="preserve">
Izračun se lahko izvede z aplikacijo </t>
        </r>
        <r>
          <rPr>
            <b/>
            <sz val="8"/>
            <color indexed="81"/>
            <rFont val="Tahoma"/>
            <family val="2"/>
            <charset val="238"/>
          </rPr>
          <t>JUBIZOL Engineering</t>
        </r>
        <r>
          <rPr>
            <sz val="8"/>
            <color indexed="81"/>
            <rFont val="Tahoma"/>
            <family val="2"/>
            <charset val="238"/>
          </rPr>
          <t xml:space="preserve"> na spletni strani www.jub.si</t>
        </r>
      </text>
    </comment>
  </commentList>
</comments>
</file>

<file path=xl/sharedStrings.xml><?xml version="1.0" encoding="utf-8"?>
<sst xmlns="http://schemas.openxmlformats.org/spreadsheetml/2006/main" count="677" uniqueCount="384">
  <si>
    <t>REKAPITULACIJA</t>
  </si>
  <si>
    <t>varnostni načrt</t>
  </si>
  <si>
    <t>GRADBENA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</si>
  <si>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</si>
  <si>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</si>
  <si>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</si>
  <si>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</si>
  <si>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</si>
  <si>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</si>
  <si>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</si>
  <si>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</si>
  <si>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</si>
  <si>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</si>
  <si>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</si>
  <si>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</si>
  <si>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</si>
  <si>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</si>
  <si>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</si>
  <si>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</si>
  <si>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</si>
  <si>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</si>
  <si>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</si>
  <si>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IV.</t>
  </si>
  <si>
    <t>V.</t>
  </si>
  <si>
    <t>VI.</t>
  </si>
  <si>
    <t>VII.</t>
  </si>
  <si>
    <t>KANALIZACIJA</t>
  </si>
  <si>
    <t>S K U P A J:</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</si>
  <si>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</si>
  <si>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</si>
  <si>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</si>
  <si>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</si>
  <si>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</si>
  <si>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</si>
  <si>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</si>
  <si>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</si>
  <si>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</si>
  <si>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</si>
  <si>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</si>
  <si>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</si>
  <si>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</si>
  <si>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</si>
  <si>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</si>
  <si>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</si>
  <si>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</si>
  <si>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</si>
  <si>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</si>
  <si>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</si>
  <si>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</si>
  <si>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</si>
  <si>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IX.</t>
  </si>
  <si>
    <t>X.</t>
  </si>
  <si>
    <t>Nakladanje odpadkov (les, kovina, steklo…..) na kamion in odvoz na stalno deponijo</t>
  </si>
  <si>
    <t>B/ OBRTNIŠKA  DELA</t>
  </si>
  <si>
    <t>V. KERAMIČARSKA DELA</t>
  </si>
  <si>
    <t>VIII. SLIKOPLESKARSKA DELA</t>
  </si>
  <si>
    <t xml:space="preserve">   </t>
  </si>
  <si>
    <t>-</t>
  </si>
  <si>
    <t>B/</t>
  </si>
  <si>
    <t>KROVSKO IN KLEPARSKA DELA</t>
  </si>
  <si>
    <t>KERAMIČARSKA DELA</t>
  </si>
  <si>
    <t>MONTAŽNI STROP IN STENE</t>
  </si>
  <si>
    <t>SLIKOPLESKARSKA DELA</t>
  </si>
  <si>
    <t>NARAVNI KAMEN</t>
  </si>
  <si>
    <t>FASADERSKA DELA</t>
  </si>
  <si>
    <t>OBRTNIŠKA DELA SKUPAJ:</t>
  </si>
  <si>
    <t>ALU STAVBNO POHIŠTVO IN FASADA</t>
  </si>
  <si>
    <t>IV. ALU STAVBNO POHIŠTVO IN FASADA</t>
  </si>
  <si>
    <t xml:space="preserve">OBJEKT: </t>
  </si>
  <si>
    <t>LOKACIJA:</t>
  </si>
  <si>
    <t>VI. TALNE OBLOGE</t>
  </si>
  <si>
    <t>TALNE OBLOGE</t>
  </si>
  <si>
    <t>I. KROVSKA IN KLEPARSKA DELA</t>
  </si>
  <si>
    <t>II. KLJUČAVNIČARSKA DELA</t>
  </si>
  <si>
    <t>vetrna zaščita</t>
  </si>
  <si>
    <t>S temi popisi je zajeta ocena investicije za izvedbo gradbenih in obrtniških del za</t>
  </si>
  <si>
    <t>kos</t>
  </si>
  <si>
    <t>m1</t>
  </si>
  <si>
    <t>pred začetkom del na fasadi je potrebno temeljito preveriti stanje ometov s pretrkavanjem, omete, ki se</t>
  </si>
  <si>
    <t xml:space="preserve">luščijo in podvotljena mesta je dopustno odstraniti, omete, ki so trdni,  je potrebno ohraniti. </t>
  </si>
  <si>
    <t xml:space="preserve">ENERGETSKA SANACIJA </t>
  </si>
  <si>
    <t>LJUBLJANA</t>
  </si>
  <si>
    <t>Ravnost fasadnih površin in podlage izvajati-kontrolirati v skladu z  DIN 18202 in ÖNORM B 2259</t>
  </si>
  <si>
    <t>IZBRANI IZVAJALEC MORA DOSLEDNO UPOŠTEVATI NAVODILA ZA IZVEDBO PO TEHNIČNIH LISTIH, ZA VGRAJENE MATERIALE IN SISTEME. Pri izvedbi upoštevati, da se vse okenske in vratne odprtina obdelajo s PVC vogalniki z mrežico( vertikalni zunanji rob).  Vse kontaknte površine med špaletami in okvirji stavbnega pohištva (okna, vrata) z npr. Jubizol špaletnim profilom. Na zunanjih robovih zgornjih-horizontalnih  špalet nad okni in vrati se vgradi npr. Jubizol PVC odkapni profil. Vsi vogali objekta morajo biti obdelani s PVC vogalniki, kot tudi izvedeno diagonalno armiranje s kosi armaturne mrežice dimenzij 30x50cm, na vseh vogalih okenskih in vratnih odprtin. Fasader mora v ponudbi upoštevati vgradnjo predpisanih PVC elementov (vogalniki, odkapniki, špaletni profili), ustrezne količine (metraže) izvleče iz priložene dokumentacije in po potrebi z dodatnimi izmerami oziroma z ogledom objekta pred oddajo ponudbe!!! Pred lepljenjem izolacijskih plošče je potrebno izvesti predpripravo vseh ravnin s sidri in žico, ter zagotoviti horizontalno in vertikalno ravnino.</t>
  </si>
  <si>
    <t xml:space="preserve"> mesta odstranjenih ometov je potrebno označiti na kartografski podlogi (lahko tudi na fotografiji)</t>
  </si>
  <si>
    <t>Demontaža napisnih tabel, konzol  ter hramba za ponovno namestitev.</t>
  </si>
  <si>
    <t>Emisije hlapnih organskih</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</si>
  <si>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</si>
  <si>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</si>
  <si>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</si>
  <si>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</si>
  <si>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</si>
  <si>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</si>
  <si>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</si>
  <si>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Naprava kompletne sestave fasadne obloge na zidane fasadne stene.</t>
  </si>
  <si>
    <t xml:space="preserve">Sistemska rešitev proizvajalca fasadne obloge, z vsemi potrebnimi sloji, sidranjem in lepljenjem izolacije v podlago glede na zahteve proizvajalca, z upoštevanjem klimatske cone, veternih pogojev, višine..... </t>
  </si>
  <si>
    <t>Izvajalec mora v ceni zajeti vse potrebne dodatke in ukrepe zaradi vremenskih pogojev (zaščita fasade...)</t>
  </si>
  <si>
    <t>fasadna obloga fasadnih sten</t>
  </si>
  <si>
    <t>Špalete odprtin se izvede s 3cm EPS in fasadno oblogo, kar je zajeti v ceni postavke.</t>
  </si>
  <si>
    <t>kpl</t>
  </si>
  <si>
    <t>Odstranitev elementov stavbnega pohištva v fasadnih stenah velikosti do 2,00 m2/kom vključno z notranjimi in zunanjimi policami,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</si>
  <si>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</si>
  <si>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</si>
  <si>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X. FASADERSKA DELA</t>
  </si>
  <si>
    <t>STAVBNO POHIŠTVO</t>
  </si>
  <si>
    <t>VI. MONTAŽNI STROP IN STENE</t>
  </si>
  <si>
    <t>KOTNA VEZ: okvir in krilo križana kotna vez</t>
  </si>
  <si>
    <t>VRSTA LESA: smreka, dolžinsko nespojen troslojno lepljen les</t>
  </si>
  <si>
    <t>OKOVJE: vrtljivo nagibno okovje ROTO</t>
  </si>
  <si>
    <t xml:space="preserve">ODKAPNIK: ALU pokrivni odkapni profil na okvirju in krilu </t>
  </si>
  <si>
    <t>SILIKON: transparentni</t>
  </si>
  <si>
    <t>TESNILO: 2 x</t>
  </si>
  <si>
    <t>POVRŠINSKA OBDELAVA: leseni deli okna so površinsko končno obdelani s premazi na vodni osnovi, barva po izboru projektanta</t>
  </si>
  <si>
    <t>NOTRANJE POLICE:  PVC, svetli marmor, globine do 30 cm, po izboru projektanta</t>
  </si>
  <si>
    <t>Stik okenskega okvirja in zidu se zaključi z letvico širine do 10cm.</t>
  </si>
  <si>
    <t>O18</t>
  </si>
  <si>
    <t>TOPLOTNA PREHODNOST: Ug=0,6 W/m2K, Uw= &lt;1,0 W/m2K</t>
  </si>
  <si>
    <t>TI kamena volna deb. 18 cm s podkonstrukcijo</t>
  </si>
  <si>
    <t>Slikarska obdelava okenskih špalet z notranje strani, širine 30 cm, 2 x glajenje in brušenje, izvedba osnovnega premaza z Akril emulzijo ter 2 x premaz z Jupolom.</t>
  </si>
  <si>
    <t xml:space="preserve">V ceni vseh postavk je zajeti vsa dela, ves osnovni, pritrdilni in tesnilni material, vse prenose, vse za gotove vgrajene elemente. Vsa stikovanja in pritrditve  je potrebno izvesti kvalitetno, po detajlih. </t>
  </si>
  <si>
    <t>Izvedba novega oz. dopolnjenega odkapnega zaključka ob stiku nove fasadne obloge in obstoječih  vhodov, nadstreškov..., alu pločevina v naravni  barvi kot obstoječe obrobe, r.š. cca 60cm, z odkapnim nosom, z vsemi potrebnimi tesnjenji.</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</si>
  <si>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</si>
  <si>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ZUNANJE POLICE: aluminij, globine30 cm, izvedene na nosilni OSB konstrukciji, barva ALU natur</t>
  </si>
  <si>
    <t>Delitev oken po shemah. Barva oken kot npr jubin lazur št. 1.</t>
  </si>
  <si>
    <t>Kompletno rušenje vmesnega povezovalnega hodnika, vključno z demontažo stekel, kovinske konstrukcije in temeljev. Hodnik širine 1,3metra, višine 2,5m, l= 20 m</t>
  </si>
  <si>
    <t>585/195</t>
  </si>
  <si>
    <t>Izdelava prezračevane fasade  v naslednji sestavi:</t>
  </si>
  <si>
    <t>zaključni sloj -MAX COMPACT plošče enako kot na izvedenem delu.</t>
  </si>
  <si>
    <t>TIP: leseno okno - macesen, les mora izhajati iz zakonitih virov, emisije formaldehida ne smejo biti višje od zahtev za emisijski razred E1, kot jih opredeljujejo standardi SIST EN 300, SIST EN 312, SIST EN 622, SIST EN 636, SIST EN 13986</t>
  </si>
  <si>
    <t>Vse mere je potrebno preveriti na licu mesta. V ceni je potrebno zajeti vse eventuelne potrebne slepe okvirje in podkonstrukcijo ter podlago za vgradnjo elementov.</t>
  </si>
  <si>
    <t>NEPREDVIDENA DELA 5%</t>
  </si>
  <si>
    <t>XI.</t>
  </si>
  <si>
    <t>D…projektatski nadzor</t>
  </si>
  <si>
    <t>POPIS DEL - POVEZOVALNI HODNIK</t>
  </si>
  <si>
    <t>A/</t>
  </si>
  <si>
    <t>0.</t>
  </si>
  <si>
    <t>Rušitvena dela</t>
  </si>
  <si>
    <t>Zemeljska dela</t>
  </si>
  <si>
    <t>Armiranobetonska dela</t>
  </si>
  <si>
    <t>Tesarska dela</t>
  </si>
  <si>
    <t>Zidarska dela</t>
  </si>
  <si>
    <t>Fasaderska dela</t>
  </si>
  <si>
    <t>Krovska dela</t>
  </si>
  <si>
    <t>Gradbena dela skupaj:</t>
  </si>
  <si>
    <t>Ključavničarska dela</t>
  </si>
  <si>
    <t>Kleparska dela</t>
  </si>
  <si>
    <t>Mizarska dela</t>
  </si>
  <si>
    <t>Keramičarska dela</t>
  </si>
  <si>
    <t>Suhomontažna dela</t>
  </si>
  <si>
    <t>Tlakarska dela</t>
  </si>
  <si>
    <t>Slikopleskarska dela</t>
  </si>
  <si>
    <t>Okna in vrata</t>
  </si>
  <si>
    <t>Ostala dela</t>
  </si>
  <si>
    <t>Obrtniška dela skupaj:</t>
  </si>
  <si>
    <t>OP:</t>
  </si>
  <si>
    <r>
      <t>Vsa dela se obračunajo glede na dejansko stanje objekta, pred   pričetkom del</t>
    </r>
    <r>
      <rPr>
        <b/>
        <i/>
        <sz val="11"/>
        <rFont val="Swis721 LtCn BT"/>
        <family val="2"/>
      </rPr>
      <t>. Izkopi se izvajajo v terenu tretje kategorije. Cena je ocenjena glede na ogled objekta in vsebuje vsa pomožna dela, ves material in prenose, nakladanje na prevozno sredstvo ter odvoz na gradbiščno deponijo. Vse postavke se obračunajo po dejanskem stanju.</t>
    </r>
  </si>
  <si>
    <t>Odstranitev strešne obloge in strašnih obrob, demontaža steklenih sten in strojne (radiatorji, cevi, ipd.) ter električne opreme (luči, stikala, ipd.), demontaža notranjih stropnih in talnih oblog, odstranitev obstoječe jeklene konstrukcije in odvoz na komunalno deopnijo.</t>
  </si>
  <si>
    <t>RUŠITVENA DELA SKUPAJ :</t>
  </si>
  <si>
    <r>
      <t>Vsa zemeljska dela se obračunajo glede na dejansko stanje geodetskega posnetka in zakoličbe objekta, pred   pričetkom del</t>
    </r>
    <r>
      <rPr>
        <b/>
        <i/>
        <sz val="11"/>
        <rFont val="Swis721 LtCn BT"/>
        <family val="2"/>
      </rPr>
      <t>. Izkopi se izvajajo v terenu tretje kategorije. V ceni vseh postavk zajeti vsa pomožna dela, ves material in prenose, nakladanje na prevozno sredstvo ter odvoz na gradbiščno deponijo. Vse postavke se obračunajo v raščenem stanju. Površina obstoječega hodnika je pri posameznih postavkah upoštevana.</t>
    </r>
  </si>
  <si>
    <t>Odstranitev humusa in zemljine , v debelini 20 cm – široki izkop z deponiranjem na gradbišču</t>
  </si>
  <si>
    <t>Strojni izkop gradbene jame v III. ktg. Zemljišča z odvozom materiala na gradbiščno deponijo</t>
  </si>
  <si>
    <t>Zakoličenje objekta - obračun se opravi po fakturi geometra s pribitkom manipulativnih stroškov v višini 6 %</t>
  </si>
  <si>
    <t>Izdelava in postavitev gradbenih profilov</t>
  </si>
  <si>
    <t>Planiranje dna izkopa s točnostjo +- 3 cm</t>
  </si>
  <si>
    <t>Dobava in vgradnja gramoznega tampona med temelji, debeline 60 cm, in zbitosti po navodilih geomehanika, z nabijanjem v plasteh, do predpisane trdnosti. Max. Debelina plasti, ki se komprimira je 30 cm</t>
  </si>
  <si>
    <t>Dobava in vgradnja filca 150 g pred izvedbo gramoznega nasutja</t>
  </si>
  <si>
    <t>Zasipavanje za temelji in obstoječe kleti, z dovozom materiala iz deponije, material od obstoječega izkopa, z utrjevanjem do predpisane komprimacije po navodilu geomehanika. Max. Debelina plasti, ki se komprimira je 30 cm</t>
  </si>
  <si>
    <t>Odvoz viška izkopanega materiala na deponijo oddaljeno do 10 km, kompletno z razstiranjem in vsemi deponijskimi taksami</t>
  </si>
  <si>
    <t>Pregled gradbene jame s strani geomehanika pred izvedbo temeljev,  izdelavo končnega poročila pregleda - obračun se opravi po fakturi geopmetra s pribitkom manipulativnih stroškov v višini 6 %</t>
  </si>
  <si>
    <t xml:space="preserve">Planiranje nezazidljivega dela parcele, kompletno s sejanjem in uvaljanjem travnega semena </t>
  </si>
  <si>
    <t>ZEMELJSKA DELA SKUPAJ :</t>
  </si>
  <si>
    <t>Op:</t>
  </si>
  <si>
    <t xml:space="preserve">V ceni vseh postavk zajeti vsa pomožna dela in material, vse prenose, napravo in vgradnjo betona. </t>
  </si>
  <si>
    <t>Pri izvajanju betonskih del je nujno upoštevati vsa navodila statika, ki so podana v njegovem tehničnem poročilu. Vse po detajlih projekta PZI.</t>
  </si>
  <si>
    <t>Vsi vidni betoni imajo popolnoma gladek opaž. V kolikor izvedba vidnih betonov ni ustrezna, mora izvajalec na svoje stroške sanirati/obdelati neustrezne vidne površine.</t>
  </si>
  <si>
    <t>Vgrajevanje betona C10/15 v debelini 10cm, podložni beton pod talno ploščo</t>
  </si>
  <si>
    <t>Vgrajevanje betona C25/30, v armirane konstrukcije - temeljna plošča, temelji</t>
  </si>
  <si>
    <t>Vgrajevanje betona C25/30, dmax 16 mm, v armirane konstrukcije - stene kleti in dvigalnega jaška</t>
  </si>
  <si>
    <t>Vgrajevanje betona C25/30, v armirane konstrukcije - plošče d=18 cm</t>
  </si>
  <si>
    <t>Vgrajevanje betona C25/30, v armirane konstrukcije - stopnice</t>
  </si>
  <si>
    <t>Vgrajevanje betona C25/30, v armirane konstrukcije - vezi, preklade, nosilci</t>
  </si>
  <si>
    <t>Dobava, ravnanje, čiščenje, sekanje polaganje in vezanje armature RA 400/500 (RA-2) preseka do fi 12 mm</t>
  </si>
  <si>
    <t>kg</t>
  </si>
  <si>
    <t xml:space="preserve">             </t>
  </si>
  <si>
    <t>Dobava, ravnanje, čiščenje, sekanje polaganje in vezanje armature RA 400/500 (RA-2) preseka nad fi 14 mm</t>
  </si>
  <si>
    <t xml:space="preserve">Dobava, obdelava, polaganje in vezanje armaturnih mrež MAG 500/560 </t>
  </si>
  <si>
    <t>ARMIRANOBETONSKA DELA SKUPAJ:</t>
  </si>
  <si>
    <t xml:space="preserve">Tesarska dela        </t>
  </si>
  <si>
    <t>V ceni vseh postavk zajeti vsa pomožna dela in material, vse prenose, napravo, odstranitev in čiščenje opaža. V opaže vgraditi vsa sidra kovinskih elementov, po projektu statike, kar je vse zajeti v ceni. Vse po projektu statike in navodilih statika</t>
  </si>
  <si>
    <t>OP: Vsi vidni betoni morajo biti izdelani kot vidni brez dodatnih obdelav. V kolikor je izvedba neustrezna, mora izvajalec na lastne stroške sanirati površine.</t>
  </si>
  <si>
    <t>OP: Glej tudi vse opombe pri betonskih delih, ki se nanašajo na opaž</t>
  </si>
  <si>
    <t xml:space="preserve">Opaž temeljev </t>
  </si>
  <si>
    <t>Opaž vezi, nosilcev in preklad</t>
  </si>
  <si>
    <t>Opaž AB plošč s podpiranjem do 3 m, kompletno z opaženjem robov plošče</t>
  </si>
  <si>
    <t>Opaž delno zavitih stopnic s podpiranjem do 3m</t>
  </si>
  <si>
    <t>Opaž robov temeljne plošče višine 30 cm</t>
  </si>
  <si>
    <t>m</t>
  </si>
  <si>
    <t>Opaž kletnih betonskih sten in sten dvigalnega jaška</t>
  </si>
  <si>
    <t>Opaž robov odprtin v betonskih stenah in stenah dvigalnega jaška</t>
  </si>
  <si>
    <t>Opaž revizijskega jaška v temeljni plošči</t>
  </si>
  <si>
    <t>Opaž manjših elementov - prehodi skozi AB konstrukcije, s predhodnim prenosom materiala in vsemi pomožnimi deli</t>
  </si>
  <si>
    <t xml:space="preserve">Fasadni odri do 7 m višine, z napravo odra, odstranitvijo, z vsemi dostopi na odre in zaščitnimi ter lovilnimi odri, z vso amortizacijo odra. </t>
  </si>
  <si>
    <t>TESARSKA DELA SKUPAJ:</t>
  </si>
  <si>
    <t xml:space="preserve">Zidarska dela                       </t>
  </si>
  <si>
    <t>V ceni vseh postavk zajeti vsa pomožna dela in material ter vse prenose, napravo malte - po postavkah.</t>
  </si>
  <si>
    <t>Izvedba hidroizolacije med temelji in AB vezmi in stenami s hidrotesom ali podobno, izolacijo izvesti po navodilih proizvajalca</t>
  </si>
  <si>
    <t>Hidroizolacija talne plošče kleti s Preprufe 300 R. V kvadraturi (razviti širini) zajeto tudi izvedba robu širine 25 cm</t>
  </si>
  <si>
    <t>Naprava talne HI, na fino zaglajen podložni beton, s predhodnim hladnim bitumenskim premazom ter 4 mm polimer-bitumenski trak, enoslojno (aPP) po zahtevah SIST DIN 18195 in SIST DIN 52133, polno varjen, ob stenah zavihan navzgor preko zaokrožnice, ki jo je zajeti v ceni. Preklop med trakovi mora biti vsaj 10 cm</t>
  </si>
  <si>
    <t xml:space="preserve">Naprava vertikalne HI, na temelj, s predhodnim hladnim bitumenskim premazom ter 4 mm polimer-bitumenski trak, enoslojno (aPP) po zahtevah SIST DIN 18195 in SIST DIN 52133, preklop med trakovi 10 cm, polno varjen, v ceni zajeti tudi zaščito HI s stirodur ploščami debeline 3 cm </t>
  </si>
  <si>
    <t>Dobava in vgradnja Bentorub traku 25*20 mm
vertikalni delovni stik stene</t>
  </si>
  <si>
    <t>Enoslojna hidroizolacija Bithuthene 4000, s predhodnim hladnim bitumenskim premazom B2, kompletno s potrebno pripravo podloge kot jo zahteva proizvajalec</t>
  </si>
  <si>
    <t>Zaščita HI iz zgornje postavke z XPS ploščami debeline 3 cm in čepasto folijo</t>
  </si>
  <si>
    <t>Dobava in polaganje XPS debeline 5 cm, karaketristik min. 400 kPa pri 10 % deformaciji</t>
  </si>
  <si>
    <t>Izdelava hidroizolacije na lesene polnilne stene s hidroizolacijskimi trakovi Bithutene širine do 45 cm</t>
  </si>
  <si>
    <t>Izdelava in zametavanje utorov velikosti 5/5 cm v opečnih stenah za potrebe instalacij</t>
  </si>
  <si>
    <t>Izdelava in zametavanje utorov velikosti 5/5 cm v betonkih stenah za potrebe instalacij</t>
  </si>
  <si>
    <t>Izdelava in zametavanje utorov velikosti 15/15 cm v opečnih stenah za potrebe instalacij</t>
  </si>
  <si>
    <t>Izdelava in zametavanje utorov velikosti 15/15 cm v betonskih stenah za potrebe instalacij</t>
  </si>
  <si>
    <t>Zidanje zidov z opečnim termo modularnim blokom, Porotherm 30 S P+E</t>
  </si>
  <si>
    <t>Zidanje predelnih sten z opečnimi zidaki debeline 11,5 cm, porotherm 11,5 P+E</t>
  </si>
  <si>
    <t>Izdelava stenskih strojnih ometov na betonske in opečne stene, v ceni zajeti vse vogalnike in morebitna rabiciranja</t>
  </si>
  <si>
    <t>Naprava kompletnih sestav podlog tlakov, po sestavah po projektu. V ceni je potrebno zajeti ves osnovni in pomožni material za gotove izvedene sestave</t>
  </si>
  <si>
    <r>
      <t>Tlak na terenu; sestava:</t>
    </r>
    <r>
      <rPr>
        <sz val="11"/>
        <rFont val="Swis721 LtCn BT"/>
        <family val="2"/>
      </rPr>
      <t xml:space="preserve"> </t>
    </r>
    <r>
      <rPr>
        <sz val="11"/>
        <color indexed="8"/>
        <rFont val="Swis721 LtCn BT"/>
        <family val="2"/>
      </rPr>
      <t>EPS debeline 10 cm polagan v dveh slojih, PE folija in mikroarmiran estrih debeline 5 cm</t>
    </r>
  </si>
  <si>
    <t>Tlak v nadstropju (T-03, T-04): sestava: EPS  debeline 6 cm polagan v dveh slojih, PE folija in mikroarmiran estrih debeline 5 - 6 cm</t>
  </si>
  <si>
    <t>Dobava in vgradnja notranjih kamnitih okenskih polic, upoštevana nabavna vrednost police 25 EUR/m</t>
  </si>
  <si>
    <t>Dobava in vgradnja zunanjih kamnitih okenskih polic, upoštevana nabavna vrednost police 30 EUR/m</t>
  </si>
  <si>
    <t>Obbetoniranje instalacij</t>
  </si>
  <si>
    <t>Dobava in vgradnja XPS izolacije debeline 5 cm na mestih preklad. Izolacijo je potrebno vgraditi v opaž</t>
  </si>
  <si>
    <t xml:space="preserve">Dobava in vgradnja PVC  kanalizacijskih odtočnih cevi fi 160 mm v temeljno ploščo, cena mora zajemati vsa kolena - horizontalna kanalizacija </t>
  </si>
  <si>
    <t xml:space="preserve">Dobava in vgradnja PVC  kanalizacijskih odtočnih cevi fi 110 mm v temeljno ploščo, cena mora zajemati vsa kolena - horizontalna kanalizacija </t>
  </si>
  <si>
    <t>Dobava in vgradnja protismradnega RF pokrova velikosti 60 x 60 cm na revizijski jašek, kompletno z obdelavo muld</t>
  </si>
  <si>
    <t>Finalno čiščenje objekta po končanju vseh del.</t>
  </si>
  <si>
    <t>Vzidava tuš kadi</t>
  </si>
  <si>
    <t>Obzidava vgradnih kotličkov s siporeks bloketi</t>
  </si>
  <si>
    <t>Vzidava raznih drobnih elementov, kot so konzole, elektro omarice, omarice za razvod ogrevanja,…</t>
  </si>
  <si>
    <t>Podzidava s siporeks bloketi pod stavbnim pohištvom</t>
  </si>
  <si>
    <t>Izdelava hidrotes premaza na ploščo, kjer bo kasneje vgrajena obloga terase</t>
  </si>
  <si>
    <t>Brušenje stikov betonskih plošč</t>
  </si>
  <si>
    <t>Razna nepredvidena dela in pomoč obrtnikom KV delavec</t>
  </si>
  <si>
    <t>Razna nepredvidena dela in pomoč obrtnikom PK delavec</t>
  </si>
  <si>
    <t>ZIDARSKA DELA SKUPAJ:</t>
  </si>
  <si>
    <t xml:space="preserve">V ceni vseh postavk zajeti vsa pomožna dela in material ter vse prenose, vse materiale, vsa pritrjevanja, vse sloje in ostalo, za gotovo obdelane postavke po opisih. </t>
  </si>
  <si>
    <t>Izdelava fasade po sistemu demit ali podobno. Toplotna izolacija ekspandiran polisteren debeline 3 cm, dva sloja lepila armiranega s PVC mrežico in silklatni zaključni sloj SiSi debeline 1,5 mm v barvi po izboru arhitekta v ceni upoštevati vse potrebne vogalnike, odkapne profile,...</t>
  </si>
  <si>
    <t>Izdelava zaključnega sloja podstavka fasade v sestavi XPS debeline 3 cm, lepilo, mrežica in kulirplast</t>
  </si>
  <si>
    <t>Izdelava prezračevane lesene fasade, debelina izolacije mineralna volna 20 cm, paropropustna UV odporna folija, zračni sloj, obloga narejena letev lesnega kompozita, kompletno z vsemi potrebnimi podkonstrukcijami, prezračevalnimi mrežicami in zaključki na stikih z demit fasado</t>
  </si>
  <si>
    <t>FASADERSKA DELA SKUPAJ:</t>
  </si>
  <si>
    <t>V ceni vseh postavk zajeti vsa pomožna dela in material ter vse prenose, za gotove izvedene elemente strehe.</t>
  </si>
  <si>
    <t>Izdelava lesene konstrukcije ostrešja iz smrekovega lesa, poraba 0,05 m3/m2, les mora biti protiinsektno zaščiten</t>
  </si>
  <si>
    <t>Dobava in vgradnja opaža na pero in utor debeline 2,4 cm</t>
  </si>
  <si>
    <t>Dobava in vgradnja kontra letev in letev za pokrivanje z decra strešniki</t>
  </si>
  <si>
    <t>Pokrivanje strehe s kritino Decra, kompletno z dobavo in vgradnjo zračnikov, vsemi odkapnimi in ostalimi pločevinami, kot jih zahteva proizvajalec</t>
  </si>
  <si>
    <t>Dobava in vgradnja slemenjakov</t>
  </si>
  <si>
    <t>Dobava in vgradnja prezračevalne mrežice in mrežice proti ptičem</t>
  </si>
  <si>
    <t>Dobava in vgradnja enoslojnih polikarbonatnih plošč Lexan solid na pergolo, kompletno z vsemi podložnimi konstrukcijami, odkapnimi in zaključnimi profili</t>
  </si>
  <si>
    <t>Dobava in izdelava ravne strehe v naslednji sestavi: parna zapora, EPS debeline 26 cm,  XPS debeline 3 cm, filc, SIKA folija, prod debeline 3 cm</t>
  </si>
  <si>
    <t>Dobava in vgradnja plastificiranih strešnih oken Velux GGU0059, velikosti 78/118 cm, kompletno s tipskimi obrobami (1 x EKW H3, 1 x EKW H4) ter zunanjim mrežastim senčilom in notranjim termo plise senčilom</t>
  </si>
  <si>
    <t>KROVSKA DELA SKUPAJ:</t>
  </si>
  <si>
    <t xml:space="preserve">V ceni vseh postavk je zajeti vsa dela, ves osnovni, pomožni in pritrdilni material, vse prenose, finalno obdelavo po opisih v postavkah in po tehničnem poročilu, vse za gotove vgrajene elemente. </t>
  </si>
  <si>
    <t>Dobava in vgradnja kovinske ograje stopnišča iz drobnih profilov cev 40 x 40 mm, konstrukcija je vijačena na ploščo, kompletno finalno barvano, teža 20 kg/m</t>
  </si>
  <si>
    <t>Dobava in vgradnja RF ročaja fi 40 mm na zunanjem stopnišču</t>
  </si>
  <si>
    <t>Izdelava in vgradnja jeklenih kotnikov za pritrditev strešnih elementov v obstoječe zidove, konstrukcija mora biti vroče cinkana</t>
  </si>
  <si>
    <t>Dobava in izdelava sider za postavitev nosilnih okvirjev, sidra morajo biti vroče cinkana</t>
  </si>
  <si>
    <t>KLJUČAVNIČARSKA DELA SKUPAJ:</t>
  </si>
  <si>
    <t>V ceni je zajeti ves osnovni, pomožni in pritrdilni material, vsa dela in prenose za gotove vgrajene elemente. Vsa pločevina je iz Alu barvne pločevine, ustrezne debeline</t>
  </si>
  <si>
    <t>Izdelava raznih obrob iz Alu barvne pločevine r.š. 30 cm</t>
  </si>
  <si>
    <t>Dobava in montaža kvadratnih žlebov sestavljenih iz Fe podkonstrukcije OSB ploščami za korito in zunaj njega, korito se obleče s Sika folijo</t>
  </si>
  <si>
    <t>Dobava in vgradnja vertikalnih odtočnih cevi premera 100 mm iz Alu barvne pločevine, kompletno s koleni in pritrjevanjem</t>
  </si>
  <si>
    <t>Dobava in vgradnja kape atike iz Alu pločevine debeline 1,5 mm r.š. 75 cm, kompletno s podložno pločevino in podlogo iz OSB plošč</t>
  </si>
  <si>
    <t>Dobava in vgradnja dvojnega RF iztočnega kotlička</t>
  </si>
  <si>
    <t>Izdelava dobava in montaža obrobe horizontalnega žleba r.š. 60 cm iz Alu barvne pločevine debeline 1,5 mm, kompletno s pritrjevanjem</t>
  </si>
  <si>
    <t>Dobava in vgradnja iztokov iz skritega žleba</t>
  </si>
  <si>
    <t>Izdelava dobava in montaža obrobe oddušnika fi 110 cm, kompletno z zaščitno mrežo in kapo</t>
  </si>
  <si>
    <t>Izdelava obrobe dimnikov iz Decra pločevine</t>
  </si>
  <si>
    <t>KLEPARSKA DELA SKUPAJ</t>
  </si>
  <si>
    <t xml:space="preserve">V ceni je zajeti ves osnovni, pomožni in pritrdilni material, vsa dela in prenose za gotove vgrajene elemente. </t>
  </si>
  <si>
    <t>Dobava in vgradnja lepljenih nosilcev dolžine 4 m, prereza 20/26 cm</t>
  </si>
  <si>
    <t>Dobava in vgradnja lepljenih nosilcev dolžine 8,21 m, prereza 20/26 cm</t>
  </si>
  <si>
    <t>Dobava in vgradnja lepljenih nosilcev dolžine 4,75 m, prereza 20/26 cm</t>
  </si>
  <si>
    <t>Dobava in vgradnja lepljenih nosilcev dolžine 1,80 m, prereza 20/26 cm</t>
  </si>
  <si>
    <t>Dobava in vgradnja lepljenih nosilcev dolžine 2,21 m, prereza 20/26 cm</t>
  </si>
  <si>
    <t>Dobava in vgradnja lepljenih nosilcev dolžine 4,35 m, prereza 20/26 cm</t>
  </si>
  <si>
    <t>Dobava in vgradnja lepljenih nosilcev dolžine 2,60 m, prereza 20/26 cm</t>
  </si>
  <si>
    <t>Dobava in vgradnja lepljenih nosilcev dolžine 2,85 m, prereza 20/26 cm</t>
  </si>
  <si>
    <t>Dobava in vgradnja lepljenih nosilcev dolžine 1,25 m, prereza 20/26 cm</t>
  </si>
  <si>
    <t>Dobava in izdelava pregrad za WC kabine iz Max plošč, kompletno z vsemi RF stojkami, višina od gotovega poda 2 m - tri predelne stene dolžine 1,2 m in stena dolžine 3,9 m s štirimi vrati</t>
  </si>
  <si>
    <t>Dobava in izdelava pregrad za WC kabine iz Max plošč, kompletno z vsemi RF stojkami, višina od gotovega poda 2 m - dve predelni steni dolžine 1,2 m in stena dolžine 2 m z dvojimi vrati</t>
  </si>
  <si>
    <t>MIZARSKA DELA SKUPAJ</t>
  </si>
  <si>
    <t>V ceni vseh postavk zajeti vsa pomožna dela, vse prenose, ves pomožni material, fugiranje s fugirno maso barve po izboru projektanta, vse za gotove položene keramične ploščice. Ob ponudbi navesti nabavno ceno materiala. Keramika I. klase</t>
  </si>
  <si>
    <r>
      <t xml:space="preserve">Dobava, in polaganje talnih keramičnih ploščic, tip in barva po izboru projektanta, polaganje po načrtu tlaka. Lepljenje s tankoslojnim ustreznim lepilom za talno gretje (razred S1), minimalne fuge 2 mm, silikoniranje stikov tlak stena, fugirna masa po izboru projektanta, kar je vse zajeti v ceni. </t>
    </r>
    <r>
      <rPr>
        <b/>
        <sz val="11"/>
        <color indexed="8"/>
        <rFont val="Swis721 LtCn BT"/>
        <family val="2"/>
      </rPr>
      <t>V ceni je upošteti nabavno vrednost keramike 20 EUR/m2 v kar so všteti tudi kalo in prevozni stroški v višini 13 %</t>
    </r>
  </si>
  <si>
    <t>Polaganje nizkostenske obrobe višine 8 cm, samo delo</t>
  </si>
  <si>
    <t>Dobava in vgradnja keramične zaokrožnice r = 4 cm</t>
  </si>
  <si>
    <r>
      <t xml:space="preserve">Dobava, in polaganje stenskih keramičnih ploščic, tip in barva po izboru projektanta, polaganje po načrtu tlaka. Lepljenje s tankoslojnim lepilom, minimalne fuge 2 mm, silikoniranje kotnih stikov, fugirna masa po izboru projktanta, kar je vse zajeti v ceni. </t>
    </r>
    <r>
      <rPr>
        <b/>
        <sz val="11"/>
        <color indexed="8"/>
        <rFont val="Swis721 LtCn BT"/>
        <family val="2"/>
      </rPr>
      <t>V ceni je upošteti nabavno vrednost keramike 20 EUR/m2 v kar so všteti tudi kalo in prevozni stroški v višini 13 %</t>
    </r>
  </si>
  <si>
    <t xml:space="preserve">Dobava in vgradnja PVC rondac profilov na vogale </t>
  </si>
  <si>
    <t>Dobava in vgradnja Alu profilov na stike različnih tlakov</t>
  </si>
  <si>
    <r>
      <t xml:space="preserve">Dobava in polaganje keramike na zunanje in notranje stopnišče, protipožarni razred A, protizdrsnost R11, </t>
    </r>
    <r>
      <rPr>
        <b/>
        <sz val="11"/>
        <color indexed="8"/>
        <rFont val="Swis721 LtCn BT"/>
        <family val="2"/>
      </rPr>
      <t>Nabavna vrednost keramike do 17 EUR/m2 v tej ceni mora biti upoštevan kalo in transport v višini 13 %</t>
    </r>
  </si>
  <si>
    <r>
      <t xml:space="preserve">Dobava in polaganje keramike na podeste stopnišča, protipožarni razred A, protizdrsnost R11, </t>
    </r>
    <r>
      <rPr>
        <b/>
        <sz val="11"/>
        <color indexed="8"/>
        <rFont val="Swis721 LtCn BT"/>
        <family val="2"/>
      </rPr>
      <t>Nabavna vrednost keramike do 17 EUR/m2 v tej ceni mora biti upoštevan kalo in transport v višini 13 %</t>
    </r>
  </si>
  <si>
    <t>Dobava in polaganje nizkostenske obrobe na stopnišče in podeste stopnišča. Samo delo</t>
  </si>
  <si>
    <t>KERAMIČARSKA DELA SKUPAJ:</t>
  </si>
  <si>
    <t>V ceni vseh postavk zajeti vsa dela, vse prenose in prevoze na gradbišču, ves osnovni in pomožni material, po opisih v postavkah in po tehničenem opisu, vse za gotovo izdelane suhomontažne izdelke, v ceni sten zajeti tudi morebitne izreze za luči</t>
  </si>
  <si>
    <t>Izdelava špalet strešnih oken širine 35 cm z uporabo protipožarnih plošč</t>
  </si>
  <si>
    <t>Doplačilo za vodoodbojne plošče</t>
  </si>
  <si>
    <t>Razna nepredvidena suhomontažna dela</t>
  </si>
  <si>
    <t>SUHOMONTAŽNA DELA SKUPAJ:</t>
  </si>
  <si>
    <t xml:space="preserve">V ceni vseh postavk zajeti vsa dela, vse prenose in prevoze na gradbišču, ves osnovni in pomožni material, po opisih v postavkah in po tehničenem opisu, vse za gotove položene tlake. </t>
  </si>
  <si>
    <r>
      <t>Dobava in polaganje linoleja debeline 3 mm, protipožarni razred B, kompletno z obstensko letvijo v višini 5 cm iz enakega materiala,</t>
    </r>
    <r>
      <rPr>
        <b/>
        <sz val="11"/>
        <color indexed="8"/>
        <rFont val="Swis721 LtCn BT"/>
        <family val="2"/>
      </rPr>
      <t xml:space="preserve"> </t>
    </r>
    <r>
      <rPr>
        <b/>
        <sz val="11"/>
        <rFont val="Swis721 LtCn BT"/>
        <family val="2"/>
      </rPr>
      <t>nabavna vrednost materiala 30 EUR/m2 v tej ceni mora biti upoštevan kalo in transport v višini 10 %</t>
    </r>
  </si>
  <si>
    <t>Izdelava terase iz lesnega kompozita kompletno z vsemi podkonstrukcijami in pritrdilnim materialom</t>
  </si>
  <si>
    <t>TLAKARSKA DELA SKUPAJ:</t>
  </si>
  <si>
    <t>V ceni vseh postavk zajeti vsa pomožna dela, vse prenose,  ves material, vse za gotove odbdelane površine. Za vse površine barvane v odtenkih in barvah je izvajalec dolžan iz delati vzorčne površine in jih dati v potrditev projektantu.</t>
  </si>
  <si>
    <t>2 x glajenje, 2 x beljenje ometanih sten z disperzijsko belo barvo jupol</t>
  </si>
  <si>
    <t>3 x glajenje, 2 x beljenje betonskih stropov z disperzijsko belo barvo jupol</t>
  </si>
  <si>
    <t>Dodatek za barvanje z lateks barvo do višine 2 m</t>
  </si>
  <si>
    <t>1 x glajenje, 2 x beljenje knauf stropov in sten z disperzijsko belo barvo jupol,  kompletno s stičenjem stikov knauf - omet z akrilnim kitom</t>
  </si>
  <si>
    <t>Bandažiranje knauf stropov in sten</t>
  </si>
  <si>
    <t>Dobava in vgradnja Alu voglanikov na robove knauf stropov</t>
  </si>
  <si>
    <t>Razna nepredvidena slikopleskarska dela</t>
  </si>
  <si>
    <t>SLIKOPLESKARSKA DELA SKUPAJ :</t>
  </si>
  <si>
    <t>Dobava in vgradnja dvokrilnih vhodnih vrat velikosti 200/275 cm, v obeh krilih je vgrajeno steklo od višine 220 je nadsvetloba, vrata imajo trotočkovno zaklepanje</t>
  </si>
  <si>
    <t>Dobava in montaža enokrilnega okna velikosti 160/60 cm</t>
  </si>
  <si>
    <t>Dobava in montaža enokrilnega okna velikosti 150/50 cm</t>
  </si>
  <si>
    <t>Dobava in montaža tridelnega okna velikosti 350/170 cm, katerega stranska pasova 100/170 cm se odpirata, sredinji del je fiksen</t>
  </si>
  <si>
    <t>Dobava in montaža dvodelnega okna velikosti 250/170 cm, katerega del 100/170 cm se odpira, drugi je fiksen</t>
  </si>
  <si>
    <t>Dobava in montaža fiksnega okna velikosti 100/170 cm</t>
  </si>
  <si>
    <t>Dobava in montaža fiksnega okna velikosti 70/150 cm</t>
  </si>
  <si>
    <t>Dobava in montaža enokrilnega okna velikosti 80/260 cm</t>
  </si>
  <si>
    <t>Dobava in montaža enokrilnih balkonskih vrat velikosti 120/210 cm</t>
  </si>
  <si>
    <t>Dobava in montaža dvokrilnih balkonskih vrat velikosti 244/210 cm</t>
  </si>
  <si>
    <t>Dobava in montaža stene velikosti 244/210 cm, v kateri so vgrajena ena vrata širine 120 cm, ostali del je fiken in po horizontali dvakrat deljen</t>
  </si>
  <si>
    <t>Dobava in montaža stene velikosti 408/210 cm, v kateri so vgrajena ena vrata širine 120 cm, ostali del je fiken in po horizontali dvakrat deljen</t>
  </si>
  <si>
    <t>OKNA IN VRATA SKUPAJ:</t>
  </si>
  <si>
    <r>
      <t>Zunanja ureditev i</t>
    </r>
    <r>
      <rPr>
        <b/>
        <i/>
        <sz val="11"/>
        <rFont val="Swis721 LtCn BT"/>
        <family val="2"/>
      </rPr>
      <t>n kanalizacija</t>
    </r>
  </si>
  <si>
    <t>V ceni vseh postavk zajeti vsa pomožna dela, vse prenose.</t>
  </si>
  <si>
    <t>Dobava in vgradnja tipskih PVC peskolovov s stranksim vtokom.</t>
  </si>
  <si>
    <t>Izdelava revizijskega jaška iz betonske cevi fi 80 cm globine 150 cm, kompletno z LTŽ pokrovom 25 t in vsemi priklopi in obdelavami muld</t>
  </si>
  <si>
    <t>Izdelava črpalnega jaška iz betonske cevi fi 80 cm globine 3000 cm, kompletno z LTŽ pokrovom 15 t in vsemi priklopi in obdelavami muld</t>
  </si>
  <si>
    <t>Izdelava vodotesnega vodomernega jaška po zahtevah soglasodajalca, v jašku mora biti vgrajena lestev za dostop, kompletno z vsemi izkopi in zasipi</t>
  </si>
  <si>
    <t>Izkop kanalov z odmetom na rob</t>
  </si>
  <si>
    <t>Zasip kanalov po položitvi cevi</t>
  </si>
  <si>
    <t>Dobava in polaganje rebrastih cevi fi 150 mm za odvod meteorne vode, na stikih obbetonirati in obsuti s peskom. Kolena max. 45 st.</t>
  </si>
  <si>
    <t>Kompletna izdelava ponikovalnice iz betonskih cevi fi 100 cm, globine 200 cm, z vsemi izkopi, zasipi in ostalimi potrebnimi deli in betonskim pokrovom</t>
  </si>
  <si>
    <t>Dobava in vgradnja betonskih cestnih robnikov, kompletno z izkopi, obbetoniranjem in zasipi</t>
  </si>
  <si>
    <t>Dobava in vgradnja betonskih vrtnih robnikov, velikosti 5x25x100 cm, kompletno z izkopi, obbetoniranjem in zasipi</t>
  </si>
  <si>
    <t>Dobava in vgradnja rečnega prodca,  pas ob hiši širine 40 cm in debeline 15 cm, kompletno s predhodnim polaganjem filca</t>
  </si>
  <si>
    <t>Dobava in postavitev hauraton linijskih rešetk širine 15 cm z ltž rešetkami, kompletno z odkopom in postavitvijo na beton in potrebnimi priklopi na kanalizacijsko omrežje</t>
  </si>
  <si>
    <t xml:space="preserve">Dobava in vgradnja panelne žične ograje višine 180 cm, kot naprimer Nylofor 2D, kompletno s postavitvijo točkovnih temeljev za stebre </t>
  </si>
  <si>
    <t>Dobava in vgradnja tamponskega nasipa pod parkirišča, s sprotnim komprimiranjem po plasteh v debelini 20 cm</t>
  </si>
  <si>
    <t>Priprava za asfaltiranje z izvedbo potrebnih naklonov z drobnim peskom</t>
  </si>
  <si>
    <t>Asfaltiranje površin z asfaltom 8 + 3 cm</t>
  </si>
  <si>
    <t>Barvanje talnih označb - črte za parkirišča</t>
  </si>
  <si>
    <t>ZUNANJA UREDITEV SKUPAJ:</t>
  </si>
  <si>
    <t>Dobava in montaža dvigala Schindler 3100, nosilnosti 8 oseb, štiri postaje, neprehodna kabina, višina jaška 13 m, v kabini položen kamen, ročaj na zadnji steni, ogledalo na zadnji steni, stene kabine obložene z laminatom po izboru projektanta, razsvetljava v kaini in stropu dvigala. Ponudba mora zajemati vse potrebne dokumente in pridobitev obratovalnega dovoljenja s strani ZVD</t>
  </si>
  <si>
    <t>OSTALA DELA SKUPAJ:</t>
  </si>
  <si>
    <t>Zunanja ureditev in kaanlizacija</t>
  </si>
  <si>
    <t xml:space="preserve">VIII. </t>
  </si>
  <si>
    <t>SKUPAJ gradbena dela, zun ureditev in kanalizacija</t>
  </si>
  <si>
    <t>C/</t>
  </si>
  <si>
    <t>POVEZOVALNI HODNIK</t>
  </si>
  <si>
    <t>Gradbena dela, zu, kanalizacija</t>
  </si>
  <si>
    <t>Obrtniška dela</t>
  </si>
  <si>
    <t>POVEZOVALNI HODNIK  SKUPAJ:</t>
  </si>
  <si>
    <t>C… POVEZOVALNI HODNIK</t>
  </si>
  <si>
    <t>DDV 22%</t>
  </si>
  <si>
    <t>VRTEC MOJCA, ENOTA MUCA</t>
  </si>
  <si>
    <t>Objekt : Vrtec MOJCA, enota Muca</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</si>
  <si>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</si>
  <si>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r>
      <t xml:space="preserve">spojin </t>
    </r>
    <r>
      <rPr>
        <sz val="11"/>
        <color rgb="FF000000"/>
        <rFont val="Calibri"/>
        <family val="2"/>
        <charset val="238"/>
        <scheme val="minor"/>
      </rPr>
      <t xml:space="preserve">v </t>
    </r>
    <r>
      <rPr>
        <sz val="10"/>
        <color rgb="FF000000"/>
        <rFont val="Calibri"/>
        <family val="2"/>
        <charset val="238"/>
        <scheme val="minor"/>
      </rPr>
      <t>gradbenih proizvodih, ki bodo uporabljeni pri gradnji, ne smejo presegati vrednosti,</t>
    </r>
  </si>
  <si>
    <r>
      <t xml:space="preserve">določenih </t>
    </r>
    <r>
      <rPr>
        <sz val="11"/>
        <color rgb="FF000000"/>
        <rFont val="Calibri"/>
        <family val="2"/>
        <charset val="238"/>
        <scheme val="minor"/>
      </rPr>
      <t xml:space="preserve">v </t>
    </r>
    <r>
      <rPr>
        <sz val="10"/>
        <color rgb="FF000000"/>
        <rFont val="Calibri"/>
        <family val="2"/>
        <charset val="238"/>
        <scheme val="minor"/>
      </rPr>
      <t>evropskem standardu za določitev emisij SIST EN ISO 16000-9, SIST EN ISO</t>
    </r>
  </si>
  <si>
    <r>
      <t xml:space="preserve">16000-10, SIST EN ISO 16000-11 ali </t>
    </r>
    <r>
      <rPr>
        <sz val="11"/>
        <color rgb="FF000000"/>
        <rFont val="Calibri"/>
        <family val="2"/>
        <charset val="238"/>
        <scheme val="minor"/>
      </rPr>
      <t xml:space="preserve">v </t>
    </r>
    <r>
      <rPr>
        <sz val="10"/>
        <color rgb="FF000000"/>
        <rFont val="Calibri"/>
        <family val="2"/>
        <charset val="238"/>
        <scheme val="minor"/>
      </rPr>
      <t>enakovrednem standardu.</t>
    </r>
  </si>
  <si>
    <r>
      <t xml:space="preserve">Evropsko tehnično soglasje </t>
    </r>
    <r>
      <rPr>
        <b/>
        <sz val="10"/>
        <rFont val="Calibri"/>
        <family val="2"/>
        <charset val="238"/>
        <scheme val="minor"/>
      </rPr>
      <t>ETA</t>
    </r>
    <r>
      <rPr>
        <sz val="10"/>
        <rFont val="Calibri"/>
        <family val="2"/>
        <charset val="238"/>
        <scheme val="minor"/>
      </rPr>
      <t>, pridobljeno po določilih smernice za evropska tehnična soglasja ETAG 004</t>
    </r>
  </si>
  <si>
    <r>
      <rPr>
        <b/>
        <sz val="10"/>
        <rFont val="Calibri"/>
        <family val="2"/>
        <charset val="238"/>
        <scheme val="minor"/>
      </rPr>
      <t>EC izjave o skladnosti</t>
    </r>
    <r>
      <rPr>
        <sz val="10"/>
        <rFont val="Calibri"/>
        <family val="2"/>
        <charset val="238"/>
        <scheme val="minor"/>
      </rPr>
      <t xml:space="preserve">, da zaključni sloj - dekorativni omet, ustreza zahtevam </t>
    </r>
    <r>
      <rPr>
        <b/>
        <sz val="10"/>
        <rFont val="Calibri"/>
        <family val="2"/>
        <charset val="238"/>
        <scheme val="minor"/>
      </rPr>
      <t>SIST EN 15824</t>
    </r>
  </si>
  <si>
    <r>
      <rPr>
        <b/>
        <sz val="10"/>
        <rFont val="Calibri"/>
        <family val="2"/>
        <charset val="238"/>
        <scheme val="minor"/>
      </rPr>
      <t>EC izjave o skladnosti</t>
    </r>
    <r>
      <rPr>
        <sz val="10"/>
        <rFont val="Calibri"/>
        <family val="2"/>
        <charset val="238"/>
        <scheme val="minor"/>
      </rPr>
      <t xml:space="preserve">, da zunanji toplotnoizolacijski </t>
    </r>
    <r>
      <rPr>
        <b/>
        <sz val="10"/>
        <rFont val="Calibri"/>
        <family val="2"/>
        <charset val="238"/>
        <scheme val="minor"/>
      </rPr>
      <t xml:space="preserve">sistem </t>
    </r>
    <r>
      <rPr>
        <sz val="10"/>
        <rFont val="Calibri"/>
        <family val="2"/>
        <charset val="238"/>
        <scheme val="minor"/>
      </rPr>
      <t xml:space="preserve">z ometom, </t>
    </r>
    <r>
      <rPr>
        <b/>
        <sz val="10"/>
        <rFont val="Calibri"/>
        <family val="2"/>
        <charset val="238"/>
        <scheme val="minor"/>
      </rPr>
      <t>skladen z</t>
    </r>
    <r>
      <rPr>
        <sz val="10"/>
        <rFont val="Calibri"/>
        <family val="2"/>
        <charset val="238"/>
        <scheme val="minor"/>
      </rPr>
      <t xml:space="preserve"> zahtevami evropskega tehničnega soglasja </t>
    </r>
    <r>
      <rPr>
        <b/>
        <sz val="10"/>
        <rFont val="Calibri"/>
        <family val="2"/>
        <charset val="238"/>
        <scheme val="minor"/>
      </rPr>
      <t>ETA</t>
    </r>
  </si>
  <si>
    <r>
      <rPr>
        <b/>
        <sz val="10"/>
        <rFont val="Calibri"/>
        <family val="2"/>
        <charset val="238"/>
        <scheme val="minor"/>
      </rPr>
      <t>Pisna garancija</t>
    </r>
    <r>
      <rPr>
        <sz val="10"/>
        <rFont val="Calibri"/>
        <family val="2"/>
        <charset val="238"/>
        <scheme val="minor"/>
      </rPr>
      <t xml:space="preserve"> </t>
    </r>
    <r>
      <rPr>
        <b/>
        <sz val="10"/>
        <rFont val="Calibri"/>
        <family val="2"/>
        <charset val="238"/>
        <scheme val="minor"/>
      </rPr>
      <t>za certificiran fasadni</t>
    </r>
    <r>
      <rPr>
        <sz val="10"/>
        <rFont val="Calibri"/>
        <family val="2"/>
        <charset val="238"/>
        <scheme val="minor"/>
      </rPr>
      <t xml:space="preserve"> sistem v dobi minimalno </t>
    </r>
    <r>
      <rPr>
        <b/>
        <sz val="10"/>
        <rFont val="Calibri"/>
        <family val="2"/>
        <charset val="238"/>
        <scheme val="minor"/>
      </rPr>
      <t>10 let</t>
    </r>
    <r>
      <rPr>
        <sz val="10"/>
        <rFont val="Calibri"/>
        <family val="2"/>
        <charset val="238"/>
        <scheme val="minor"/>
      </rPr>
      <t>, iz strani proizvajalca fasadnega sistema</t>
    </r>
  </si>
  <si>
    <r>
      <rPr>
        <b/>
        <sz val="10"/>
        <rFont val="Calibri"/>
        <family val="2"/>
        <charset val="238"/>
        <scheme val="minor"/>
      </rPr>
      <t>Toplotnoizolacijski sistem</t>
    </r>
    <r>
      <rPr>
        <sz val="10"/>
        <rFont val="Calibri"/>
        <family val="2"/>
        <charset val="238"/>
        <scheme val="minor"/>
      </rPr>
      <t xml:space="preserve"> s proizvodi iz ekspandiranega polistirena (</t>
    </r>
    <r>
      <rPr>
        <b/>
        <sz val="10"/>
        <rFont val="Calibri"/>
        <family val="2"/>
        <charset val="238"/>
        <scheme val="minor"/>
      </rPr>
      <t>EPS</t>
    </r>
    <r>
      <rPr>
        <sz val="10"/>
        <rFont val="Calibri"/>
        <family val="2"/>
        <charset val="238"/>
        <scheme val="minor"/>
      </rPr>
      <t xml:space="preserve">), mora </t>
    </r>
    <r>
      <rPr>
        <b/>
        <sz val="10"/>
        <rFont val="Calibri"/>
        <family val="2"/>
        <charset val="238"/>
        <scheme val="minor"/>
      </rPr>
      <t>dosegati zahteve požarnega razreda B - s1, d0</t>
    </r>
  </si>
  <si>
    <r>
      <rPr>
        <b/>
        <sz val="10"/>
        <rFont val="Calibri"/>
        <family val="2"/>
        <charset val="238"/>
        <scheme val="minor"/>
      </rPr>
      <t>Toplotnoizolacijski sistem</t>
    </r>
    <r>
      <rPr>
        <sz val="10"/>
        <rFont val="Calibri"/>
        <family val="2"/>
        <charset val="238"/>
        <scheme val="minor"/>
      </rPr>
      <t xml:space="preserve"> s proizvodi iz mineralne volne (</t>
    </r>
    <r>
      <rPr>
        <b/>
        <sz val="10"/>
        <rFont val="Calibri"/>
        <family val="2"/>
        <charset val="238"/>
        <scheme val="minor"/>
      </rPr>
      <t>MW</t>
    </r>
    <r>
      <rPr>
        <sz val="10"/>
        <rFont val="Calibri"/>
        <family val="2"/>
        <charset val="238"/>
        <scheme val="minor"/>
      </rPr>
      <t xml:space="preserve">) , mora </t>
    </r>
    <r>
      <rPr>
        <b/>
        <sz val="10"/>
        <rFont val="Calibri"/>
        <family val="2"/>
        <charset val="238"/>
        <scheme val="minor"/>
      </rPr>
      <t>dosegati zahteve požarnega razreda A2 - s1, d0</t>
    </r>
  </si>
  <si>
    <r>
      <rPr>
        <b/>
        <sz val="10"/>
        <rFont val="Calibri"/>
        <family val="2"/>
        <charset val="238"/>
        <scheme val="minor"/>
      </rPr>
      <t>Izračun obtežbe vetra</t>
    </r>
    <r>
      <rPr>
        <sz val="10"/>
        <rFont val="Calibri"/>
        <family val="2"/>
        <charset val="238"/>
        <scheme val="minor"/>
      </rPr>
      <t xml:space="preserve"> v skladu z (</t>
    </r>
    <r>
      <rPr>
        <b/>
        <sz val="10"/>
        <rFont val="Calibri"/>
        <family val="2"/>
        <charset val="238"/>
        <scheme val="minor"/>
      </rPr>
      <t>EN 1991 Eurocode 1 Actions</t>
    </r>
    <r>
      <rPr>
        <sz val="10"/>
        <rFont val="Calibri"/>
        <family val="2"/>
        <charset val="238"/>
        <scheme val="minor"/>
      </rPr>
      <t xml:space="preserve"> ) in določitev sheme sidranja fasadnega sistema </t>
    </r>
  </si>
  <si>
    <t>STEKLO: dvoslojni termopan, topli rob, specialni emisijski nanos, notranje steklo kaljeno.</t>
  </si>
  <si>
    <t>OBRTNIŠKA DELA  REKAPITULACIJA</t>
  </si>
  <si>
    <t>Izdelava stropa mansarde, protipožarne knauf plošče na podkonstrukciji  2x 12,5 mm.</t>
  </si>
  <si>
    <r>
      <t>V ceni vseh postavk zajeti vsa pomožna dela, vse prenose. Okna so narejena iz smrekovega lesa, stekla kaljena Uw&lt;=1,10 W/m2K, okna se odpirajo dvoosno, pred izdelavo ponudbe pridobiti shemo oken in vrat</t>
    </r>
    <r>
      <rPr>
        <b/>
        <i/>
        <sz val="11"/>
        <rFont val="Swis721 LtCn BT"/>
        <family val="2"/>
      </rPr>
      <t>. Vso stavbno pohištvo mora biti vgrajeno po RAL smernicah.</t>
    </r>
  </si>
  <si>
    <t>nepredvidena dela  5 %</t>
  </si>
  <si>
    <t>energetsko sanacijo fasade Vrtca MOJCA, enota MUCA  v Ljubljani</t>
  </si>
  <si>
    <t>Demontaža elementov   instalacij in začasno skladiščenje s fasade objekta, s ponovno montažo in priklopom le teh po končanih delih.</t>
  </si>
  <si>
    <t xml:space="preserve">Ravnost estrihov vsaj 3mm/5m. Estrihi fino strojno površinsko obdelani, ustrezno za polaganje končnega tlaka. Armatura estrihov zajeti v ceni postavk, kot tudi obdelavo vseh dilatacij. Izvajalec estrihov je dolžan izvesti ustrezno število dilatacij, v vseh cenah upoštevati obstenski dilatacijski trak debeline 1 cm (pena)                                                    </t>
  </si>
  <si>
    <t>SKLOP 1 + POVEZOVALNI HODNIK</t>
  </si>
  <si>
    <t>PONUDBA</t>
  </si>
</sst>
</file>

<file path=xl/styles.xml><?xml version="1.0" encoding="utf-8"?>
<styleSheet xmlns="http://schemas.openxmlformats.org/spreadsheetml/2006/main">
  <numFmts count="4">
    <numFmt numFmtId="164" formatCode="_-* #,##0.00\ _S_I_T_-;\-* #,##0.00\ _S_I_T_-;_-* &quot;-&quot;??\ _S_I_T_-;_-@_-"/>
    <numFmt numFmtId="165" formatCode="_ * #,##0.00_-\ _S_I_T_ ;_ * #,##0.00&quot;- &quot;_S_I_T_ ;_ * \-??_-\ _S_I_T_ ;_ @_ "/>
    <numFmt numFmtId="166" formatCode="0.000%"/>
    <numFmt numFmtId="167" formatCode="#,##0.00\ &quot;EUR&quot;"/>
  </numFmts>
  <fonts count="59">
    <font>
      <sz val="10"/>
      <name val="Arial CE"/>
      <charset val="238"/>
    </font>
    <font>
      <sz val="11"/>
      <color theme="1"/>
      <name val="Calibri"/>
      <family val="2"/>
      <charset val="238"/>
      <scheme val="minor"/>
    </font>
    <font>
      <sz val="11"/>
      <color theme="1"/>
      <name val="Calibri"/>
      <family val="2"/>
      <charset val="238"/>
      <scheme val="minor"/>
    </font>
    <font>
      <sz val="11"/>
      <color indexed="8"/>
      <name val="Calibri"/>
      <family val="2"/>
      <charset val="238"/>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Times New Roman"/>
      <family val="1"/>
      <charset val="238"/>
    </font>
    <font>
      <sz val="10"/>
      <name val="Arial"/>
      <family val="2"/>
      <charset val="238"/>
    </font>
    <font>
      <sz val="9"/>
      <color indexed="81"/>
      <name val="Tahoma"/>
      <family val="2"/>
      <charset val="238"/>
    </font>
    <font>
      <b/>
      <sz val="9"/>
      <color indexed="81"/>
      <name val="Tahoma"/>
      <family val="2"/>
      <charset val="238"/>
    </font>
    <font>
      <sz val="8"/>
      <color indexed="81"/>
      <name val="Tahoma"/>
      <family val="2"/>
      <charset val="238"/>
    </font>
    <font>
      <b/>
      <sz val="8"/>
      <color indexed="81"/>
      <name val="Tahoma"/>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sz val="11"/>
      <name val="Swis721 LtCn BT"/>
      <family val="2"/>
    </font>
    <font>
      <b/>
      <sz val="11"/>
      <name val="Swis721 LtCn BT"/>
      <family val="2"/>
    </font>
    <font>
      <sz val="11"/>
      <color indexed="8"/>
      <name val="Swis721 LtCn BT"/>
      <family val="2"/>
    </font>
    <font>
      <b/>
      <sz val="11"/>
      <color indexed="8"/>
      <name val="Swis721 LtCn BT"/>
      <family val="2"/>
    </font>
    <font>
      <sz val="11"/>
      <name val="Times New Roman"/>
      <family val="1"/>
      <charset val="238"/>
    </font>
    <font>
      <b/>
      <sz val="11"/>
      <name val="Times New Roman"/>
      <family val="1"/>
      <charset val="238"/>
    </font>
    <font>
      <b/>
      <sz val="11"/>
      <name val="Times New Roman"/>
      <family val="1"/>
    </font>
    <font>
      <b/>
      <i/>
      <sz val="11"/>
      <color indexed="8"/>
      <name val="Swis721 LtCn BT"/>
      <family val="2"/>
    </font>
    <font>
      <b/>
      <i/>
      <u/>
      <sz val="11"/>
      <name val="Swis721 LtCn BT"/>
      <family val="2"/>
    </font>
    <font>
      <b/>
      <i/>
      <sz val="11"/>
      <name val="Swis721 LtCn BT"/>
      <family val="2"/>
    </font>
    <font>
      <sz val="10"/>
      <name val="Swis721 LtCn BT"/>
      <family val="2"/>
    </font>
    <font>
      <b/>
      <i/>
      <sz val="11"/>
      <color indexed="8"/>
      <name val="Times New Roman"/>
      <family val="1"/>
      <charset val="1"/>
    </font>
    <font>
      <sz val="11"/>
      <color indexed="8"/>
      <name val="Times New Roman"/>
      <family val="1"/>
      <charset val="1"/>
    </font>
    <font>
      <sz val="10"/>
      <name val="Times New Roman"/>
      <family val="1"/>
    </font>
    <font>
      <sz val="11"/>
      <name val="Times New Roman"/>
      <family val="1"/>
      <charset val="1"/>
    </font>
    <font>
      <sz val="11"/>
      <color rgb="FF222222"/>
      <name val="Calibri"/>
      <family val="2"/>
      <charset val="238"/>
      <scheme val="minor"/>
    </font>
    <font>
      <sz val="1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1"/>
      <color rgb="FF000000"/>
      <name val="Calibri"/>
      <family val="2"/>
      <charset val="238"/>
      <scheme val="minor"/>
    </font>
    <font>
      <b/>
      <u/>
      <sz val="10"/>
      <name val="Calibri"/>
      <family val="2"/>
      <charset val="238"/>
      <scheme val="minor"/>
    </font>
    <font>
      <u/>
      <sz val="11"/>
      <name val="Calibri"/>
      <family val="2"/>
      <charset val="238"/>
      <scheme val="minor"/>
    </font>
    <font>
      <b/>
      <u/>
      <sz val="11"/>
      <name val="Calibri"/>
      <family val="2"/>
      <charset val="238"/>
      <scheme val="minor"/>
    </font>
    <font>
      <b/>
      <i/>
      <sz val="10"/>
      <name val="Calibri"/>
      <family val="2"/>
      <charset val="238"/>
      <scheme val="minor"/>
    </font>
    <font>
      <sz val="10"/>
      <color indexed="8"/>
      <name val="Calibri"/>
      <family val="2"/>
      <charset val="238"/>
      <scheme val="minor"/>
    </font>
    <font>
      <b/>
      <sz val="11"/>
      <name val="Calibri"/>
      <family val="2"/>
      <charset val="238"/>
      <scheme val="minor"/>
    </font>
    <font>
      <i/>
      <sz val="10"/>
      <name val="Calibri"/>
      <family val="2"/>
      <charset val="238"/>
      <scheme val="minor"/>
    </font>
    <font>
      <i/>
      <sz val="11"/>
      <name val="Calibri"/>
      <family val="2"/>
      <charset val="238"/>
      <scheme val="minor"/>
    </font>
    <font>
      <b/>
      <i/>
      <u/>
      <sz val="12"/>
      <name val="Calibri"/>
      <family val="2"/>
      <charset val="238"/>
      <scheme val="minor"/>
    </font>
    <font>
      <i/>
      <sz val="7"/>
      <name val="Calibri"/>
      <family val="2"/>
      <charset val="238"/>
      <scheme val="minor"/>
    </font>
  </fonts>
  <fills count="3">
    <fill>
      <patternFill patternType="none"/>
    </fill>
    <fill>
      <patternFill patternType="gray125"/>
    </fill>
    <fill>
      <patternFill patternType="solid">
        <fgColor indexed="9"/>
        <bgColor indexed="64"/>
      </patternFill>
    </fill>
  </fills>
  <borders count="12">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64"/>
      </top>
      <bottom/>
      <diagonal/>
    </border>
    <border>
      <left/>
      <right/>
      <top/>
      <bottom style="thin">
        <color indexed="8"/>
      </bottom>
      <diagonal/>
    </border>
    <border>
      <left/>
      <right/>
      <top/>
      <bottom style="thin">
        <color indexed="64"/>
      </bottom>
      <diagonal/>
    </border>
    <border>
      <left/>
      <right/>
      <top style="thin">
        <color indexed="8"/>
      </top>
      <bottom/>
      <diagonal/>
    </border>
    <border>
      <left/>
      <right/>
      <top style="thin">
        <color indexed="64"/>
      </top>
      <bottom style="thin">
        <color indexed="64"/>
      </bottom>
      <diagonal/>
    </border>
  </borders>
  <cellStyleXfs count="8">
    <xf numFmtId="0" fontId="0" fillId="0" borderId="0"/>
    <xf numFmtId="0" fontId="17" fillId="0" borderId="0"/>
    <xf numFmtId="0" fontId="3" fillId="0" borderId="0"/>
    <xf numFmtId="0" fontId="18" fillId="0" borderId="0"/>
    <xf numFmtId="0" fontId="9" fillId="0" borderId="0"/>
    <xf numFmtId="164" fontId="4" fillId="0" borderId="0" applyFont="0" applyFill="0" applyBorder="0" applyAlignment="0" applyProtection="0"/>
    <xf numFmtId="9" fontId="4" fillId="0" borderId="0" applyFont="0" applyFill="0" applyBorder="0" applyAlignment="0" applyProtection="0"/>
    <xf numFmtId="0" fontId="2" fillId="0" borderId="0"/>
  </cellStyleXfs>
  <cellXfs count="346">
    <xf numFmtId="0" fontId="0" fillId="0" borderId="0" xfId="0"/>
    <xf numFmtId="4" fontId="0" fillId="0" borderId="0" xfId="0" applyNumberFormat="1"/>
    <xf numFmtId="0" fontId="4" fillId="0" borderId="0" xfId="0" applyFont="1"/>
    <xf numFmtId="0" fontId="0" fillId="0" borderId="0" xfId="0" applyBorder="1"/>
    <xf numFmtId="0" fontId="7" fillId="0" borderId="0" xfId="0" applyFont="1"/>
    <xf numFmtId="0" fontId="8" fillId="0" borderId="0" xfId="0" applyFont="1"/>
    <xf numFmtId="0" fontId="6" fillId="0" borderId="0" xfId="0" applyFont="1"/>
    <xf numFmtId="0" fontId="0" fillId="0" borderId="0" xfId="0" applyAlignment="1">
      <alignment horizontal="center"/>
    </xf>
    <xf numFmtId="0" fontId="7" fillId="0" borderId="0" xfId="0" applyFont="1" applyFill="1"/>
    <xf numFmtId="0" fontId="7" fillId="0" borderId="0" xfId="0" applyFont="1" applyBorder="1"/>
    <xf numFmtId="14" fontId="7" fillId="0" borderId="0" xfId="0" applyNumberFormat="1" applyFont="1"/>
    <xf numFmtId="0" fontId="10" fillId="0" borderId="0" xfId="0" applyFont="1"/>
    <xf numFmtId="0" fontId="11" fillId="0" borderId="0" xfId="0" applyFont="1" applyFill="1"/>
    <xf numFmtId="0" fontId="11" fillId="0" borderId="0" xfId="0" applyFont="1"/>
    <xf numFmtId="0" fontId="11" fillId="0" borderId="0" xfId="0" applyFont="1" applyBorder="1"/>
    <xf numFmtId="0" fontId="9" fillId="0" borderId="0" xfId="0" applyFont="1"/>
    <xf numFmtId="0" fontId="9" fillId="0" borderId="0" xfId="0" applyFont="1" applyFill="1"/>
    <xf numFmtId="2" fontId="11" fillId="0" borderId="0" xfId="0" applyNumberFormat="1" applyFont="1" applyAlignment="1">
      <alignment wrapText="1"/>
    </xf>
    <xf numFmtId="0" fontId="9" fillId="0" borderId="0" xfId="0" applyFont="1" applyAlignment="1">
      <alignment horizontal="center" wrapText="1"/>
    </xf>
    <xf numFmtId="0" fontId="9" fillId="0" borderId="0" xfId="0" applyFont="1" applyAlignment="1">
      <alignment horizontal="center"/>
    </xf>
    <xf numFmtId="165" fontId="11" fillId="0" borderId="0" xfId="5" applyNumberFormat="1" applyFont="1" applyFill="1" applyBorder="1" applyAlignment="1" applyProtection="1">
      <alignment wrapText="1"/>
    </xf>
    <xf numFmtId="0" fontId="13" fillId="0" borderId="0" xfId="0" applyFont="1" applyFill="1"/>
    <xf numFmtId="0" fontId="13" fillId="0" borderId="0" xfId="0" applyFont="1"/>
    <xf numFmtId="1" fontId="12" fillId="0" borderId="0" xfId="0" applyNumberFormat="1" applyFont="1" applyAlignment="1">
      <alignment horizontal="left" vertical="top" wrapText="1"/>
    </xf>
    <xf numFmtId="0" fontId="12" fillId="0" borderId="0" xfId="0" applyFont="1" applyAlignment="1">
      <alignment vertical="top" wrapText="1"/>
    </xf>
    <xf numFmtId="0" fontId="12" fillId="0" borderId="0" xfId="0" applyFont="1" applyAlignment="1">
      <alignment horizontal="center" wrapText="1"/>
    </xf>
    <xf numFmtId="4" fontId="12" fillId="0" borderId="0" xfId="0" applyNumberFormat="1" applyFont="1"/>
    <xf numFmtId="4" fontId="12" fillId="0" borderId="0" xfId="5" applyNumberFormat="1" applyFont="1" applyAlignment="1">
      <alignment horizontal="right" wrapText="1"/>
    </xf>
    <xf numFmtId="2" fontId="13" fillId="0" borderId="0" xfId="0" applyNumberFormat="1" applyFont="1" applyAlignment="1">
      <alignment wrapText="1"/>
    </xf>
    <xf numFmtId="4" fontId="9" fillId="0" borderId="0" xfId="0" applyNumberFormat="1" applyFont="1" applyFill="1"/>
    <xf numFmtId="4" fontId="9" fillId="0" borderId="0" xfId="0" applyNumberFormat="1" applyFont="1" applyBorder="1" applyProtection="1"/>
    <xf numFmtId="0" fontId="0" fillId="0" borderId="0" xfId="0" applyBorder="1" applyProtection="1"/>
    <xf numFmtId="0" fontId="9" fillId="0" borderId="0" xfId="0" applyFont="1" applyFill="1" applyBorder="1" applyAlignment="1" applyProtection="1">
      <alignment horizontal="justify" vertical="top" wrapText="1"/>
    </xf>
    <xf numFmtId="9" fontId="9" fillId="0" borderId="0" xfId="0" applyNumberFormat="1" applyFont="1" applyFill="1" applyBorder="1" applyAlignment="1" applyProtection="1">
      <alignment horizontal="right" vertical="top" wrapText="1"/>
    </xf>
    <xf numFmtId="4" fontId="0" fillId="0" borderId="0" xfId="0" applyNumberFormat="1" applyBorder="1" applyProtection="1"/>
    <xf numFmtId="0" fontId="9" fillId="0" borderId="0" xfId="0" applyFont="1" applyBorder="1" applyProtection="1"/>
    <xf numFmtId="2" fontId="13" fillId="0" borderId="0" xfId="0" applyNumberFormat="1" applyFont="1" applyBorder="1" applyAlignment="1">
      <alignment wrapText="1"/>
    </xf>
    <xf numFmtId="0" fontId="16" fillId="0" borderId="0" xfId="0" applyFont="1"/>
    <xf numFmtId="0" fontId="23" fillId="0" borderId="0" xfId="0" applyFont="1"/>
    <xf numFmtId="0" fontId="24" fillId="0" borderId="0" xfId="0" applyFont="1"/>
    <xf numFmtId="0" fontId="25" fillId="0" borderId="0" xfId="0" applyFont="1"/>
    <xf numFmtId="4" fontId="25" fillId="0" borderId="0" xfId="0" applyNumberFormat="1" applyFont="1"/>
    <xf numFmtId="166" fontId="25" fillId="0" borderId="0" xfId="6" applyNumberFormat="1" applyFont="1"/>
    <xf numFmtId="0" fontId="25" fillId="0" borderId="1" xfId="0" applyFont="1" applyBorder="1"/>
    <xf numFmtId="4" fontId="25" fillId="0" borderId="1" xfId="0" applyNumberFormat="1" applyFont="1" applyBorder="1"/>
    <xf numFmtId="0" fontId="16" fillId="0" borderId="0" xfId="0" applyFont="1" applyAlignment="1">
      <alignment horizontal="center"/>
    </xf>
    <xf numFmtId="0" fontId="25" fillId="0" borderId="0" xfId="0" applyFont="1" applyAlignment="1">
      <alignment horizontal="center"/>
    </xf>
    <xf numFmtId="4" fontId="16" fillId="0" borderId="0" xfId="0" applyNumberFormat="1" applyFont="1"/>
    <xf numFmtId="0" fontId="26" fillId="0" borderId="1" xfId="0" applyFont="1" applyBorder="1" applyAlignment="1">
      <alignment horizontal="center"/>
    </xf>
    <xf numFmtId="0" fontId="26" fillId="0" borderId="1" xfId="0" applyFont="1" applyBorder="1"/>
    <xf numFmtId="4" fontId="26" fillId="0" borderId="1" xfId="0" applyNumberFormat="1" applyFont="1" applyBorder="1"/>
    <xf numFmtId="0" fontId="27" fillId="2" borderId="0" xfId="0" applyFont="1" applyFill="1" applyBorder="1" applyAlignment="1">
      <alignment horizontal="center" vertical="top" wrapText="1"/>
    </xf>
    <xf numFmtId="0" fontId="15" fillId="2" borderId="0" xfId="0" applyFont="1" applyFill="1" applyBorder="1" applyAlignment="1">
      <alignment vertical="top" wrapText="1"/>
    </xf>
    <xf numFmtId="0" fontId="14" fillId="0" borderId="0" xfId="0" applyFont="1" applyBorder="1"/>
    <xf numFmtId="165" fontId="14" fillId="0" borderId="0" xfId="5" applyNumberFormat="1" applyFont="1" applyBorder="1" applyAlignment="1">
      <alignment wrapText="1"/>
    </xf>
    <xf numFmtId="0" fontId="14" fillId="0" borderId="0" xfId="0" applyFont="1" applyBorder="1" applyAlignment="1">
      <alignment horizontal="center"/>
    </xf>
    <xf numFmtId="0" fontId="14" fillId="0" borderId="0" xfId="0" applyFont="1" applyAlignment="1">
      <alignment horizontal="center" vertical="top" wrapText="1"/>
    </xf>
    <xf numFmtId="0" fontId="14" fillId="0" borderId="0" xfId="0" applyFont="1" applyAlignment="1">
      <alignment vertical="top" wrapText="1"/>
    </xf>
    <xf numFmtId="0" fontId="14" fillId="0" borderId="0" xfId="0" applyFont="1"/>
    <xf numFmtId="0" fontId="14" fillId="2" borderId="0" xfId="0" applyFont="1" applyFill="1" applyAlignment="1">
      <alignment horizontal="center" vertical="top" wrapText="1"/>
    </xf>
    <xf numFmtId="4" fontId="14" fillId="0" borderId="0" xfId="5" applyNumberFormat="1" applyFont="1" applyBorder="1" applyAlignment="1">
      <alignment wrapText="1"/>
    </xf>
    <xf numFmtId="0" fontId="27" fillId="2" borderId="2" xfId="0" applyFont="1" applyFill="1" applyBorder="1" applyAlignment="1">
      <alignment horizontal="center"/>
    </xf>
    <xf numFmtId="0" fontId="27" fillId="2" borderId="2" xfId="0" applyFont="1" applyFill="1" applyBorder="1"/>
    <xf numFmtId="4" fontId="27" fillId="2" borderId="2" xfId="5" applyNumberFormat="1" applyFont="1" applyFill="1" applyBorder="1" applyAlignment="1">
      <alignment horizontal="center" wrapText="1"/>
    </xf>
    <xf numFmtId="0" fontId="14" fillId="0" borderId="0" xfId="0" applyFont="1" applyAlignment="1">
      <alignment horizontal="center"/>
    </xf>
    <xf numFmtId="0" fontId="14" fillId="0" borderId="0" xfId="0" applyFont="1" applyFill="1"/>
    <xf numFmtId="0" fontId="16" fillId="0" borderId="0" xfId="0" applyFont="1" applyFill="1"/>
    <xf numFmtId="0" fontId="14" fillId="0" borderId="0" xfId="0" applyFont="1" applyAlignment="1">
      <alignment vertical="top" wrapText="1"/>
    </xf>
    <xf numFmtId="0" fontId="25" fillId="0" borderId="0" xfId="0" applyFont="1" applyAlignment="1">
      <alignment wrapText="1"/>
    </xf>
    <xf numFmtId="0" fontId="14" fillId="0" borderId="0" xfId="0" applyFont="1" applyAlignment="1">
      <alignment vertical="top" wrapText="1"/>
    </xf>
    <xf numFmtId="0" fontId="28" fillId="0" borderId="0" xfId="0" applyFont="1" applyBorder="1"/>
    <xf numFmtId="167" fontId="29" fillId="0" borderId="0" xfId="0" applyNumberFormat="1" applyFont="1" applyBorder="1" applyAlignment="1"/>
    <xf numFmtId="4" fontId="28" fillId="0" borderId="0" xfId="0" applyNumberFormat="1" applyFont="1" applyBorder="1" applyAlignment="1">
      <alignment horizontal="left"/>
    </xf>
    <xf numFmtId="4" fontId="28" fillId="0" borderId="0" xfId="0" applyNumberFormat="1" applyFont="1" applyAlignment="1">
      <alignment horizontal="center"/>
    </xf>
    <xf numFmtId="0" fontId="28" fillId="0" borderId="0" xfId="0" applyFont="1" applyBorder="1" applyAlignment="1">
      <alignment horizontal="justify"/>
    </xf>
    <xf numFmtId="0" fontId="30" fillId="0" borderId="0" xfId="0" applyNumberFormat="1" applyFont="1" applyFill="1" applyBorder="1" applyAlignment="1">
      <alignment horizontal="left" vertical="top"/>
    </xf>
    <xf numFmtId="0" fontId="30" fillId="0" borderId="0" xfId="0" applyNumberFormat="1" applyFont="1" applyFill="1" applyBorder="1" applyAlignment="1">
      <alignment horizontal="justify" vertical="top" wrapText="1"/>
    </xf>
    <xf numFmtId="4" fontId="30" fillId="0" borderId="0" xfId="0" applyNumberFormat="1" applyFont="1" applyFill="1" applyBorder="1" applyAlignment="1">
      <alignment horizontal="left"/>
    </xf>
    <xf numFmtId="0" fontId="31" fillId="0" borderId="0" xfId="0" applyNumberFormat="1" applyFont="1" applyFill="1" applyBorder="1" applyAlignment="1">
      <alignment horizontal="justify" vertical="top" wrapText="1"/>
    </xf>
    <xf numFmtId="0" fontId="31" fillId="0" borderId="0" xfId="0" applyNumberFormat="1" applyFont="1" applyFill="1" applyBorder="1" applyAlignment="1">
      <alignment horizontal="left" vertical="top"/>
    </xf>
    <xf numFmtId="4" fontId="32" fillId="0" borderId="0" xfId="0" applyNumberFormat="1" applyFont="1" applyAlignment="1">
      <alignment horizontal="center"/>
    </xf>
    <xf numFmtId="0" fontId="30" fillId="0" borderId="5" xfId="0" applyNumberFormat="1" applyFont="1" applyFill="1" applyBorder="1" applyAlignment="1">
      <alignment horizontal="left" vertical="top"/>
    </xf>
    <xf numFmtId="0" fontId="31" fillId="0" borderId="5" xfId="0" applyNumberFormat="1" applyFont="1" applyFill="1" applyBorder="1" applyAlignment="1">
      <alignment horizontal="justify" vertical="top" wrapText="1"/>
    </xf>
    <xf numFmtId="4" fontId="31" fillId="0" borderId="5" xfId="0" applyNumberFormat="1" applyFont="1" applyFill="1" applyBorder="1" applyAlignment="1">
      <alignment horizontal="left"/>
    </xf>
    <xf numFmtId="4" fontId="31" fillId="0" borderId="6" xfId="0" applyNumberFormat="1" applyFont="1" applyFill="1" applyBorder="1" applyAlignment="1">
      <alignment horizontal="left"/>
    </xf>
    <xf numFmtId="4" fontId="29" fillId="0" borderId="6" xfId="0" applyNumberFormat="1" applyFont="1" applyBorder="1" applyAlignment="1">
      <alignment horizontal="center"/>
    </xf>
    <xf numFmtId="4" fontId="33" fillId="0" borderId="6" xfId="0" applyNumberFormat="1" applyFont="1" applyBorder="1" applyAlignment="1">
      <alignment horizontal="center"/>
    </xf>
    <xf numFmtId="4" fontId="34" fillId="0" borderId="6" xfId="0" applyNumberFormat="1" applyFont="1" applyBorder="1" applyAlignment="1">
      <alignment horizontal="center"/>
    </xf>
    <xf numFmtId="4" fontId="31" fillId="0" borderId="0" xfId="0" applyNumberFormat="1" applyFont="1" applyFill="1" applyBorder="1" applyAlignment="1">
      <alignment horizontal="left"/>
    </xf>
    <xf numFmtId="4" fontId="31" fillId="0" borderId="7" xfId="0" applyNumberFormat="1" applyFont="1" applyFill="1" applyBorder="1" applyAlignment="1">
      <alignment horizontal="left"/>
    </xf>
    <xf numFmtId="4" fontId="29" fillId="0" borderId="7" xfId="0" applyNumberFormat="1" applyFont="1" applyBorder="1" applyAlignment="1">
      <alignment horizontal="center"/>
    </xf>
    <xf numFmtId="4" fontId="34" fillId="0" borderId="0" xfId="0" applyNumberFormat="1" applyFont="1" applyBorder="1" applyAlignment="1">
      <alignment horizontal="center"/>
    </xf>
    <xf numFmtId="0" fontId="30" fillId="0" borderId="8" xfId="0" applyNumberFormat="1" applyFont="1" applyFill="1" applyBorder="1" applyAlignment="1">
      <alignment horizontal="left" vertical="top"/>
    </xf>
    <xf numFmtId="0" fontId="30" fillId="0" borderId="8" xfId="0" applyNumberFormat="1" applyFont="1" applyFill="1" applyBorder="1" applyAlignment="1">
      <alignment horizontal="justify" vertical="top" wrapText="1"/>
    </xf>
    <xf numFmtId="4" fontId="30" fillId="0" borderId="8" xfId="0" applyNumberFormat="1" applyFont="1" applyFill="1" applyBorder="1" applyAlignment="1">
      <alignment horizontal="left"/>
    </xf>
    <xf numFmtId="0" fontId="35" fillId="0" borderId="0" xfId="0" applyNumberFormat="1" applyFont="1" applyFill="1" applyBorder="1" applyAlignment="1">
      <alignment horizontal="left" vertical="top"/>
    </xf>
    <xf numFmtId="4" fontId="29" fillId="0" borderId="0" xfId="0" applyNumberFormat="1" applyFont="1" applyBorder="1" applyAlignment="1">
      <alignment horizontal="center"/>
    </xf>
    <xf numFmtId="4" fontId="35" fillId="0" borderId="0" xfId="0" applyNumberFormat="1" applyFont="1" applyFill="1" applyBorder="1" applyAlignment="1">
      <alignment horizontal="left"/>
    </xf>
    <xf numFmtId="0" fontId="35" fillId="0" borderId="0" xfId="0" applyNumberFormat="1" applyFont="1" applyFill="1" applyBorder="1" applyAlignment="1">
      <alignment horizontal="justify" vertical="top" wrapText="1"/>
    </xf>
    <xf numFmtId="0" fontId="36" fillId="0" borderId="0" xfId="0" applyFont="1" applyFill="1" applyBorder="1" applyAlignment="1">
      <alignment horizontal="justify" vertical="top" wrapText="1"/>
    </xf>
    <xf numFmtId="2" fontId="38" fillId="0" borderId="0" xfId="0" applyNumberFormat="1" applyFont="1" applyAlignment="1">
      <alignment horizontal="justify" vertical="top"/>
    </xf>
    <xf numFmtId="0" fontId="28" fillId="0" borderId="0" xfId="0" applyFont="1" applyAlignment="1">
      <alignment horizontal="justify" vertical="top"/>
    </xf>
    <xf numFmtId="0" fontId="28" fillId="0" borderId="0" xfId="0" applyFont="1" applyFill="1" applyBorder="1" applyAlignment="1">
      <alignment horizontal="justify" vertical="top" wrapText="1"/>
    </xf>
    <xf numFmtId="4" fontId="30" fillId="0" borderId="9" xfId="0" applyNumberFormat="1" applyFont="1" applyFill="1" applyBorder="1" applyAlignment="1">
      <alignment horizontal="left"/>
    </xf>
    <xf numFmtId="4" fontId="28" fillId="0" borderId="9" xfId="0" applyNumberFormat="1" applyFont="1" applyBorder="1" applyAlignment="1">
      <alignment horizontal="center"/>
    </xf>
    <xf numFmtId="4" fontId="28" fillId="0" borderId="0" xfId="0" applyNumberFormat="1" applyFont="1" applyFill="1" applyBorder="1" applyAlignment="1">
      <alignment horizontal="left"/>
    </xf>
    <xf numFmtId="0" fontId="30" fillId="0" borderId="10" xfId="0" applyNumberFormat="1" applyFont="1" applyFill="1" applyBorder="1" applyAlignment="1">
      <alignment horizontal="left" vertical="top"/>
    </xf>
    <xf numFmtId="0" fontId="30" fillId="0" borderId="10" xfId="0" applyNumberFormat="1" applyFont="1" applyFill="1" applyBorder="1" applyAlignment="1">
      <alignment horizontal="justify" vertical="top" wrapText="1"/>
    </xf>
    <xf numFmtId="4" fontId="30" fillId="0" borderId="10" xfId="0" applyNumberFormat="1" applyFont="1" applyFill="1" applyBorder="1" applyAlignment="1">
      <alignment horizontal="left"/>
    </xf>
    <xf numFmtId="4" fontId="30" fillId="0" borderId="8" xfId="0" applyNumberFormat="1" applyFont="1" applyFill="1" applyBorder="1" applyAlignment="1">
      <alignment horizontal="justify" vertical="top" wrapText="1"/>
    </xf>
    <xf numFmtId="4" fontId="28" fillId="0" borderId="0" xfId="0" applyNumberFormat="1" applyFont="1" applyFill="1" applyBorder="1" applyAlignment="1">
      <alignment horizontal="justify" vertical="top" wrapText="1"/>
    </xf>
    <xf numFmtId="0" fontId="28" fillId="0" borderId="0" xfId="0" applyFont="1" applyFill="1" applyBorder="1" applyAlignment="1">
      <alignment horizontal="left" vertical="top"/>
    </xf>
    <xf numFmtId="0" fontId="37" fillId="0" borderId="0" xfId="0" applyFont="1" applyAlignment="1">
      <alignment horizontal="left" vertical="top"/>
    </xf>
    <xf numFmtId="0" fontId="37" fillId="0" borderId="0" xfId="0" applyFont="1" applyAlignment="1">
      <alignment horizontal="justify" vertical="top"/>
    </xf>
    <xf numFmtId="0" fontId="28" fillId="0" borderId="0" xfId="0" applyFont="1" applyAlignment="1">
      <alignment horizontal="left" vertical="top"/>
    </xf>
    <xf numFmtId="0" fontId="28" fillId="0" borderId="9" xfId="0" applyFont="1" applyBorder="1" applyAlignment="1">
      <alignment horizontal="left" vertical="top"/>
    </xf>
    <xf numFmtId="0" fontId="28" fillId="0" borderId="9" xfId="0" applyFont="1" applyBorder="1" applyAlignment="1">
      <alignment horizontal="justify" vertical="top"/>
    </xf>
    <xf numFmtId="0" fontId="28" fillId="0" borderId="0" xfId="0" applyFont="1" applyBorder="1" applyAlignment="1">
      <alignment horizontal="left" vertical="top"/>
    </xf>
    <xf numFmtId="0" fontId="28" fillId="0" borderId="0" xfId="0" applyFont="1" applyBorder="1" applyAlignment="1">
      <alignment horizontal="justify" vertical="top"/>
    </xf>
    <xf numFmtId="4" fontId="28" fillId="0" borderId="0" xfId="0" applyNumberFormat="1" applyFont="1" applyBorder="1" applyAlignment="1">
      <alignment horizontal="center"/>
    </xf>
    <xf numFmtId="0" fontId="30" fillId="0" borderId="9" xfId="0" applyNumberFormat="1" applyFont="1" applyFill="1" applyBorder="1" applyAlignment="1">
      <alignment horizontal="left" vertical="top"/>
    </xf>
    <xf numFmtId="0" fontId="30" fillId="0" borderId="9" xfId="0" applyNumberFormat="1" applyFont="1" applyFill="1" applyBorder="1" applyAlignment="1">
      <alignment horizontal="justify" vertical="top" wrapText="1"/>
    </xf>
    <xf numFmtId="0" fontId="30" fillId="0" borderId="4" xfId="0" applyNumberFormat="1" applyFont="1" applyFill="1" applyBorder="1" applyAlignment="1">
      <alignment horizontal="left" vertical="top"/>
    </xf>
    <xf numFmtId="0" fontId="30" fillId="0" borderId="4" xfId="0" applyNumberFormat="1" applyFont="1" applyFill="1" applyBorder="1" applyAlignment="1">
      <alignment horizontal="justify" vertical="top" wrapText="1"/>
    </xf>
    <xf numFmtId="4" fontId="30" fillId="0" borderId="4" xfId="0" applyNumberFormat="1" applyFont="1" applyFill="1" applyBorder="1" applyAlignment="1">
      <alignment horizontal="left"/>
    </xf>
    <xf numFmtId="0" fontId="39" fillId="0" borderId="0" xfId="0" applyNumberFormat="1" applyFont="1" applyFill="1" applyBorder="1" applyAlignment="1">
      <alignment horizontal="left" vertical="top"/>
    </xf>
    <xf numFmtId="0" fontId="39" fillId="0" borderId="0" xfId="0" applyNumberFormat="1" applyFont="1" applyFill="1" applyBorder="1" applyAlignment="1">
      <alignment horizontal="justify" vertical="top" wrapText="1"/>
    </xf>
    <xf numFmtId="4" fontId="40" fillId="0" borderId="0" xfId="0" applyNumberFormat="1" applyFont="1" applyFill="1" applyBorder="1" applyAlignment="1">
      <alignment horizontal="left"/>
    </xf>
    <xf numFmtId="2" fontId="41" fillId="0" borderId="0" xfId="0" applyNumberFormat="1" applyFont="1" applyAlignment="1">
      <alignment horizontal="justify" vertical="top"/>
    </xf>
    <xf numFmtId="0" fontId="40" fillId="0" borderId="0" xfId="0" applyNumberFormat="1" applyFont="1" applyFill="1" applyBorder="1" applyAlignment="1">
      <alignment horizontal="justify" vertical="top" wrapText="1"/>
    </xf>
    <xf numFmtId="0" fontId="40" fillId="0" borderId="9" xfId="0" applyNumberFormat="1" applyFont="1" applyFill="1" applyBorder="1" applyAlignment="1">
      <alignment horizontal="left" vertical="top"/>
    </xf>
    <xf numFmtId="0" fontId="40" fillId="0" borderId="9" xfId="0" applyNumberFormat="1" applyFont="1" applyFill="1" applyBorder="1" applyAlignment="1">
      <alignment horizontal="justify" vertical="top" wrapText="1"/>
    </xf>
    <xf numFmtId="4" fontId="40" fillId="0" borderId="9" xfId="0" applyNumberFormat="1" applyFont="1" applyFill="1" applyBorder="1" applyAlignment="1">
      <alignment horizontal="left"/>
    </xf>
    <xf numFmtId="4" fontId="32" fillId="0" borderId="9" xfId="0" applyNumberFormat="1" applyFont="1" applyBorder="1" applyAlignment="1">
      <alignment horizontal="center"/>
    </xf>
    <xf numFmtId="0" fontId="40" fillId="0" borderId="4" xfId="0" applyNumberFormat="1" applyFont="1" applyFill="1" applyBorder="1" applyAlignment="1">
      <alignment horizontal="left" vertical="top"/>
    </xf>
    <xf numFmtId="0" fontId="40" fillId="0" borderId="4" xfId="0" applyNumberFormat="1" applyFont="1" applyFill="1" applyBorder="1" applyAlignment="1">
      <alignment horizontal="justify" vertical="top" wrapText="1"/>
    </xf>
    <xf numFmtId="4" fontId="40" fillId="0" borderId="4" xfId="0" applyNumberFormat="1" applyFont="1" applyFill="1" applyBorder="1" applyAlignment="1">
      <alignment horizontal="left"/>
    </xf>
    <xf numFmtId="0" fontId="42" fillId="0" borderId="0" xfId="0" applyFont="1" applyBorder="1"/>
    <xf numFmtId="0" fontId="42" fillId="0" borderId="0" xfId="0" applyFont="1" applyBorder="1" applyAlignment="1">
      <alignment horizontal="justify"/>
    </xf>
    <xf numFmtId="4" fontId="42" fillId="0" borderId="0" xfId="0" applyNumberFormat="1" applyFont="1" applyBorder="1" applyAlignment="1">
      <alignment horizontal="left"/>
    </xf>
    <xf numFmtId="4" fontId="29" fillId="0" borderId="0" xfId="0" applyNumberFormat="1" applyFont="1" applyAlignment="1">
      <alignment horizontal="center"/>
    </xf>
    <xf numFmtId="0" fontId="31" fillId="0" borderId="1" xfId="0" applyNumberFormat="1" applyFont="1" applyFill="1" applyBorder="1" applyAlignment="1">
      <alignment horizontal="justify" vertical="top" wrapText="1"/>
    </xf>
    <xf numFmtId="4" fontId="35" fillId="0" borderId="1" xfId="0" applyNumberFormat="1" applyFont="1" applyFill="1" applyBorder="1" applyAlignment="1">
      <alignment horizontal="left"/>
    </xf>
    <xf numFmtId="4" fontId="29" fillId="0" borderId="1" xfId="0" applyNumberFormat="1" applyFont="1" applyBorder="1" applyAlignment="1">
      <alignment horizontal="center"/>
    </xf>
    <xf numFmtId="0" fontId="31" fillId="0" borderId="4" xfId="0" applyNumberFormat="1" applyFont="1" applyFill="1" applyBorder="1" applyAlignment="1">
      <alignment horizontal="justify" vertical="top" wrapText="1"/>
    </xf>
    <xf numFmtId="4" fontId="31" fillId="0" borderId="4" xfId="0" applyNumberFormat="1" applyFont="1" applyFill="1" applyBorder="1" applyAlignment="1">
      <alignment horizontal="left"/>
    </xf>
    <xf numFmtId="0" fontId="31" fillId="0" borderId="10" xfId="0" applyNumberFormat="1" applyFont="1" applyFill="1" applyBorder="1" applyAlignment="1">
      <alignment horizontal="justify" vertical="top" wrapText="1"/>
    </xf>
    <xf numFmtId="4" fontId="31" fillId="0" borderId="10" xfId="0" applyNumberFormat="1" applyFont="1" applyFill="1" applyBorder="1" applyAlignment="1">
      <alignment horizontal="left"/>
    </xf>
    <xf numFmtId="4" fontId="25" fillId="0" borderId="0" xfId="0" applyNumberFormat="1" applyFont="1" applyAlignment="1">
      <alignment wrapText="1"/>
    </xf>
    <xf numFmtId="4" fontId="28" fillId="0" borderId="0" xfId="0" applyNumberFormat="1" applyFont="1" applyAlignment="1" applyProtection="1">
      <alignment horizontal="center"/>
      <protection locked="0" hidden="1"/>
    </xf>
    <xf numFmtId="4" fontId="38" fillId="0" borderId="0" xfId="0" applyNumberFormat="1" applyFont="1" applyAlignment="1" applyProtection="1">
      <alignment horizontal="center"/>
      <protection locked="0" hidden="1"/>
    </xf>
    <xf numFmtId="0" fontId="45" fillId="0" borderId="0" xfId="0" applyFont="1" applyFill="1" applyAlignment="1">
      <alignment horizontal="center" vertical="top"/>
    </xf>
    <xf numFmtId="0" fontId="45" fillId="0" borderId="0" xfId="0" applyFont="1" applyAlignment="1">
      <alignment vertical="top" wrapText="1"/>
    </xf>
    <xf numFmtId="0" fontId="46" fillId="0" borderId="0" xfId="0" applyFont="1" applyAlignment="1">
      <alignment vertical="top"/>
    </xf>
    <xf numFmtId="4" fontId="46" fillId="0" borderId="0" xfId="0" applyNumberFormat="1" applyFont="1" applyAlignment="1">
      <alignment vertical="top"/>
    </xf>
    <xf numFmtId="0" fontId="46" fillId="0" borderId="0" xfId="0" applyFont="1" applyFill="1" applyAlignment="1">
      <alignment horizontal="center" vertical="top"/>
    </xf>
    <xf numFmtId="0" fontId="46" fillId="0" borderId="0" xfId="0" applyFont="1" applyAlignment="1">
      <alignment vertical="top" wrapText="1"/>
    </xf>
    <xf numFmtId="0" fontId="47" fillId="0" borderId="0" xfId="0" applyFont="1" applyAlignment="1">
      <alignment horizontal="justify" vertical="top"/>
    </xf>
    <xf numFmtId="4" fontId="46" fillId="0" borderId="0" xfId="0" applyNumberFormat="1" applyFont="1" applyFill="1" applyAlignment="1">
      <alignment horizontal="center" vertical="top"/>
    </xf>
    <xf numFmtId="4" fontId="46" fillId="0" borderId="0" xfId="0" applyNumberFormat="1" applyFont="1" applyAlignment="1">
      <alignment vertical="top" wrapText="1"/>
    </xf>
    <xf numFmtId="4" fontId="46" fillId="0" borderId="0" xfId="0" applyNumberFormat="1" applyFont="1" applyAlignment="1" applyProtection="1">
      <alignment vertical="top"/>
      <protection locked="0" hidden="1"/>
    </xf>
    <xf numFmtId="4" fontId="45" fillId="0" borderId="1" xfId="0" applyNumberFormat="1" applyFont="1" applyFill="1" applyBorder="1" applyAlignment="1">
      <alignment horizontal="center" vertical="top"/>
    </xf>
    <xf numFmtId="4" fontId="45" fillId="0" borderId="1" xfId="0" applyNumberFormat="1" applyFont="1" applyBorder="1" applyAlignment="1">
      <alignment vertical="top" wrapText="1"/>
    </xf>
    <xf numFmtId="4" fontId="45" fillId="0" borderId="1" xfId="0" applyNumberFormat="1" applyFont="1" applyBorder="1" applyAlignment="1">
      <alignment vertical="top"/>
    </xf>
    <xf numFmtId="0" fontId="46" fillId="0" borderId="0" xfId="0" applyFont="1" applyBorder="1" applyAlignment="1" applyProtection="1">
      <alignment horizontal="justify" vertical="top" wrapText="1"/>
    </xf>
    <xf numFmtId="0" fontId="46" fillId="0" borderId="0" xfId="0" applyFont="1" applyAlignment="1" applyProtection="1">
      <alignment horizontal="justify" vertical="top" wrapText="1"/>
    </xf>
    <xf numFmtId="0" fontId="45" fillId="0" borderId="1" xfId="0" applyFont="1" applyFill="1" applyBorder="1" applyAlignment="1">
      <alignment horizontal="center" vertical="top"/>
    </xf>
    <xf numFmtId="0" fontId="45" fillId="0" borderId="1" xfId="0" applyFont="1" applyBorder="1" applyAlignment="1">
      <alignment vertical="top" wrapText="1"/>
    </xf>
    <xf numFmtId="0" fontId="45" fillId="0" borderId="1" xfId="0" applyFont="1" applyBorder="1" applyAlignment="1">
      <alignment vertical="top"/>
    </xf>
    <xf numFmtId="0" fontId="45" fillId="0" borderId="0" xfId="0" applyFont="1" applyAlignment="1">
      <alignment vertical="top"/>
    </xf>
    <xf numFmtId="4" fontId="45" fillId="0" borderId="0" xfId="0" applyNumberFormat="1" applyFont="1" applyAlignment="1">
      <alignment vertical="top"/>
    </xf>
    <xf numFmtId="0" fontId="1" fillId="0" borderId="0" xfId="7" applyFont="1" applyAlignment="1" applyProtection="1">
      <alignment vertical="top" wrapText="1"/>
    </xf>
    <xf numFmtId="0" fontId="46" fillId="0" borderId="0" xfId="0" applyFont="1" applyFill="1" applyBorder="1" applyAlignment="1">
      <alignment horizontal="center" vertical="top" wrapText="1"/>
    </xf>
    <xf numFmtId="4" fontId="46" fillId="0" borderId="0" xfId="0" applyNumberFormat="1" applyFont="1" applyFill="1" applyBorder="1" applyAlignment="1">
      <alignment horizontal="right" vertical="top" wrapText="1"/>
    </xf>
    <xf numFmtId="4" fontId="46" fillId="0" borderId="0" xfId="0" applyNumberFormat="1" applyFont="1" applyFill="1" applyBorder="1" applyAlignment="1">
      <alignment horizontal="right" vertical="top"/>
    </xf>
    <xf numFmtId="4" fontId="46" fillId="0" borderId="0" xfId="0" applyNumberFormat="1" applyFont="1" applyBorder="1" applyAlignment="1" applyProtection="1">
      <alignment vertical="top"/>
    </xf>
    <xf numFmtId="0" fontId="46" fillId="0" borderId="0" xfId="0" applyFont="1" applyFill="1" applyBorder="1" applyAlignment="1">
      <alignment horizontal="center" vertical="top"/>
    </xf>
    <xf numFmtId="0" fontId="45" fillId="0" borderId="0" xfId="0" applyFont="1" applyFill="1" applyBorder="1" applyAlignment="1">
      <alignment horizontal="center" vertical="top"/>
    </xf>
    <xf numFmtId="0" fontId="46" fillId="0" borderId="1" xfId="0" applyFont="1" applyBorder="1" applyAlignment="1">
      <alignment vertical="top"/>
    </xf>
    <xf numFmtId="0" fontId="45" fillId="0" borderId="0" xfId="0" applyFont="1" applyBorder="1" applyAlignment="1">
      <alignment vertical="top" wrapText="1"/>
    </xf>
    <xf numFmtId="1" fontId="46" fillId="0" borderId="0" xfId="0" applyNumberFormat="1" applyFont="1" applyFill="1" applyAlignment="1">
      <alignment horizontal="center" vertical="top" wrapText="1"/>
    </xf>
    <xf numFmtId="0" fontId="49" fillId="0" borderId="0" xfId="0" applyFont="1" applyFill="1" applyBorder="1" applyAlignment="1">
      <alignment vertical="top" wrapText="1"/>
    </xf>
    <xf numFmtId="0" fontId="44" fillId="0" borderId="0" xfId="0" applyFont="1" applyFill="1" applyAlignment="1">
      <alignment horizontal="right" vertical="top" wrapText="1"/>
    </xf>
    <xf numFmtId="4" fontId="44" fillId="0" borderId="0" xfId="0" applyNumberFormat="1" applyFont="1" applyFill="1" applyAlignment="1">
      <alignment horizontal="right" vertical="top" wrapText="1"/>
    </xf>
    <xf numFmtId="4" fontId="46" fillId="0" borderId="0" xfId="0" applyNumberFormat="1" applyFont="1" applyFill="1" applyAlignment="1">
      <alignment horizontal="right" vertical="top" wrapText="1"/>
    </xf>
    <xf numFmtId="4" fontId="44" fillId="0" borderId="0" xfId="0" applyNumberFormat="1" applyFont="1" applyFill="1" applyAlignment="1">
      <alignment horizontal="right" vertical="top"/>
    </xf>
    <xf numFmtId="0" fontId="44" fillId="0" borderId="0" xfId="0" applyFont="1" applyFill="1" applyAlignment="1">
      <alignment vertical="top"/>
    </xf>
    <xf numFmtId="0" fontId="45" fillId="0" borderId="0" xfId="0" applyFont="1" applyFill="1" applyBorder="1" applyAlignment="1">
      <alignment vertical="top"/>
    </xf>
    <xf numFmtId="1" fontId="46" fillId="0" borderId="0" xfId="0" applyNumberFormat="1" applyFont="1" applyFill="1" applyAlignment="1">
      <alignment horizontal="center" vertical="top"/>
    </xf>
    <xf numFmtId="0" fontId="44" fillId="0" borderId="0" xfId="0" applyFont="1" applyFill="1" applyAlignment="1">
      <alignment horizontal="right" vertical="top"/>
    </xf>
    <xf numFmtId="4" fontId="46" fillId="0" borderId="0" xfId="0" applyNumberFormat="1" applyFont="1" applyFill="1" applyAlignment="1">
      <alignment horizontal="right" vertical="top"/>
    </xf>
    <xf numFmtId="4" fontId="46" fillId="0" borderId="0" xfId="0" applyNumberFormat="1" applyFont="1" applyAlignment="1">
      <alignment horizontal="right" vertical="top"/>
    </xf>
    <xf numFmtId="0" fontId="49" fillId="0" borderId="0" xfId="0" applyFont="1" applyFill="1" applyBorder="1" applyAlignment="1">
      <alignment vertical="top"/>
    </xf>
    <xf numFmtId="0" fontId="50" fillId="0" borderId="0" xfId="0" applyFont="1" applyFill="1" applyAlignment="1">
      <alignment vertical="top"/>
    </xf>
    <xf numFmtId="0" fontId="51" fillId="0" borderId="0" xfId="0" applyFont="1" applyFill="1" applyBorder="1" applyAlignment="1">
      <alignment vertical="top"/>
    </xf>
    <xf numFmtId="0" fontId="50" fillId="0" borderId="0" xfId="0" applyFont="1" applyFill="1" applyBorder="1" applyAlignment="1">
      <alignment vertical="top"/>
    </xf>
    <xf numFmtId="4" fontId="44" fillId="0" borderId="0" xfId="0" applyNumberFormat="1" applyFont="1" applyFill="1" applyBorder="1" applyAlignment="1">
      <alignment horizontal="right" vertical="top" wrapText="1"/>
    </xf>
    <xf numFmtId="4" fontId="46" fillId="0" borderId="0" xfId="0" applyNumberFormat="1" applyFont="1" applyBorder="1" applyAlignment="1">
      <alignment horizontal="right" vertical="top"/>
    </xf>
    <xf numFmtId="0" fontId="52" fillId="0" borderId="3" xfId="0" applyFont="1" applyBorder="1" applyAlignment="1" applyProtection="1">
      <alignment horizontal="left" vertical="top"/>
    </xf>
    <xf numFmtId="4" fontId="46" fillId="0" borderId="0" xfId="0" applyNumberFormat="1" applyFont="1" applyBorder="1" applyAlignment="1" applyProtection="1">
      <alignment horizontal="right" vertical="top" wrapText="1"/>
    </xf>
    <xf numFmtId="4" fontId="46" fillId="0" borderId="0" xfId="0" applyNumberFormat="1" applyFont="1" applyFill="1" applyBorder="1" applyAlignment="1" applyProtection="1">
      <alignment vertical="top"/>
      <protection locked="0"/>
    </xf>
    <xf numFmtId="0" fontId="53" fillId="0" borderId="3" xfId="0" applyFont="1" applyBorder="1" applyAlignment="1" applyProtection="1">
      <alignment horizontal="left" vertical="top" wrapText="1"/>
    </xf>
    <xf numFmtId="0" fontId="53" fillId="0" borderId="0" xfId="0" applyFont="1" applyBorder="1" applyAlignment="1" applyProtection="1">
      <alignment horizontal="justify" vertical="top" wrapText="1"/>
    </xf>
    <xf numFmtId="4" fontId="46" fillId="0" borderId="0" xfId="0" applyNumberFormat="1" applyFont="1" applyBorder="1" applyAlignment="1" applyProtection="1">
      <alignment vertical="top"/>
      <protection locked="0" hidden="1"/>
    </xf>
    <xf numFmtId="0" fontId="46" fillId="0" borderId="0" xfId="0" applyFont="1" applyFill="1" applyBorder="1" applyAlignment="1">
      <alignment vertical="top" wrapText="1"/>
    </xf>
    <xf numFmtId="0" fontId="44" fillId="0" borderId="0" xfId="0" applyFont="1" applyFill="1" applyBorder="1" applyAlignment="1">
      <alignment vertical="top"/>
    </xf>
    <xf numFmtId="4" fontId="44" fillId="0" borderId="0" xfId="0" applyNumberFormat="1" applyFont="1" applyFill="1" applyBorder="1" applyAlignment="1">
      <alignment vertical="top"/>
    </xf>
    <xf numFmtId="0" fontId="46" fillId="0" borderId="0" xfId="0" applyFont="1" applyBorder="1" applyAlignment="1">
      <alignment horizontal="center" vertical="top" wrapText="1"/>
    </xf>
    <xf numFmtId="4" fontId="46" fillId="0" borderId="0" xfId="0" applyNumberFormat="1" applyFont="1" applyBorder="1" applyAlignment="1">
      <alignment horizontal="right" vertical="top" wrapText="1"/>
    </xf>
    <xf numFmtId="2" fontId="54" fillId="0" borderId="2" xfId="0" applyNumberFormat="1" applyFont="1" applyBorder="1" applyAlignment="1">
      <alignment vertical="top" wrapText="1"/>
    </xf>
    <xf numFmtId="2" fontId="44" fillId="0" borderId="2" xfId="0" applyNumberFormat="1" applyFont="1" applyBorder="1" applyAlignment="1">
      <alignment horizontal="center" vertical="top" wrapText="1"/>
    </xf>
    <xf numFmtId="4" fontId="44" fillId="0" borderId="2" xfId="0" applyNumberFormat="1" applyFont="1" applyBorder="1" applyAlignment="1">
      <alignment horizontal="right" vertical="top" wrapText="1"/>
    </xf>
    <xf numFmtId="4" fontId="46" fillId="0" borderId="2" xfId="0" applyNumberFormat="1" applyFont="1" applyBorder="1" applyAlignment="1">
      <alignment horizontal="right" vertical="top" wrapText="1"/>
    </xf>
    <xf numFmtId="4" fontId="45" fillId="0" borderId="2" xfId="0" applyNumberFormat="1" applyFont="1" applyBorder="1" applyAlignment="1">
      <alignment horizontal="right" vertical="top"/>
    </xf>
    <xf numFmtId="1" fontId="46" fillId="0" borderId="0" xfId="0" applyNumberFormat="1" applyFont="1" applyAlignment="1">
      <alignment horizontal="center" vertical="top" wrapText="1"/>
    </xf>
    <xf numFmtId="2" fontId="44" fillId="0" borderId="0" xfId="0" applyNumberFormat="1" applyFont="1" applyAlignment="1">
      <alignment vertical="top" wrapText="1"/>
    </xf>
    <xf numFmtId="2" fontId="44" fillId="0" borderId="0" xfId="0" applyNumberFormat="1" applyFont="1" applyAlignment="1">
      <alignment horizontal="center" vertical="top" wrapText="1"/>
    </xf>
    <xf numFmtId="4" fontId="44" fillId="0" borderId="0" xfId="0" applyNumberFormat="1" applyFont="1" applyAlignment="1">
      <alignment horizontal="right" vertical="top" wrapText="1"/>
    </xf>
    <xf numFmtId="4" fontId="46" fillId="0" borderId="0" xfId="0" applyNumberFormat="1" applyFont="1" applyAlignment="1">
      <alignment horizontal="right" vertical="top" wrapText="1"/>
    </xf>
    <xf numFmtId="0" fontId="46" fillId="0" borderId="0" xfId="0" applyFont="1" applyFill="1" applyAlignment="1">
      <alignment vertical="top"/>
    </xf>
    <xf numFmtId="0" fontId="44" fillId="0" borderId="0" xfId="0" applyFont="1" applyFill="1" applyAlignment="1">
      <alignment horizontal="center" vertical="top" wrapText="1"/>
    </xf>
    <xf numFmtId="2" fontId="44" fillId="0" borderId="0" xfId="0" applyNumberFormat="1" applyFont="1" applyFill="1" applyAlignment="1">
      <alignment horizontal="center" vertical="top" wrapText="1"/>
    </xf>
    <xf numFmtId="2" fontId="44" fillId="0" borderId="0" xfId="0" applyNumberFormat="1" applyFont="1" applyFill="1" applyAlignment="1">
      <alignment vertical="top" wrapText="1"/>
    </xf>
    <xf numFmtId="2" fontId="46" fillId="0" borderId="0" xfId="0" applyNumberFormat="1" applyFont="1" applyBorder="1" applyAlignment="1">
      <alignment vertical="top" wrapText="1"/>
    </xf>
    <xf numFmtId="2" fontId="46" fillId="0" borderId="0" xfId="0" applyNumberFormat="1" applyFont="1" applyBorder="1" applyAlignment="1">
      <alignment horizontal="center" vertical="top" wrapText="1"/>
    </xf>
    <xf numFmtId="4" fontId="46" fillId="0" borderId="0" xfId="0" applyNumberFormat="1" applyFont="1" applyAlignment="1" applyProtection="1">
      <alignment horizontal="right" vertical="top" wrapText="1"/>
      <protection locked="0" hidden="1"/>
    </xf>
    <xf numFmtId="2" fontId="54" fillId="0" borderId="0" xfId="0" applyNumberFormat="1" applyFont="1" applyBorder="1" applyAlignment="1">
      <alignment vertical="top" wrapText="1"/>
    </xf>
    <xf numFmtId="2" fontId="44" fillId="0" borderId="0" xfId="0" applyNumberFormat="1" applyFont="1" applyBorder="1" applyAlignment="1">
      <alignment horizontal="center" vertical="top" wrapText="1"/>
    </xf>
    <xf numFmtId="4" fontId="44" fillId="0" borderId="0" xfId="0" applyNumberFormat="1" applyFont="1" applyBorder="1" applyAlignment="1">
      <alignment horizontal="right" vertical="top" wrapText="1"/>
    </xf>
    <xf numFmtId="4" fontId="45" fillId="0" borderId="0" xfId="0" applyNumberFormat="1" applyFont="1" applyBorder="1" applyAlignment="1">
      <alignment horizontal="right" vertical="top" wrapText="1"/>
    </xf>
    <xf numFmtId="1" fontId="46" fillId="0" borderId="0" xfId="0" applyNumberFormat="1" applyFont="1" applyAlignment="1">
      <alignment horizontal="justify" vertical="top" wrapText="1"/>
    </xf>
    <xf numFmtId="2" fontId="46" fillId="0" borderId="0" xfId="0" applyNumberFormat="1" applyFont="1" applyAlignment="1">
      <alignment horizontal="justify" vertical="top" wrapText="1"/>
    </xf>
    <xf numFmtId="4" fontId="46" fillId="0" borderId="0" xfId="0" applyNumberFormat="1" applyFont="1" applyAlignment="1">
      <alignment horizontal="justify" vertical="top" wrapText="1"/>
    </xf>
    <xf numFmtId="0" fontId="55" fillId="0" borderId="0" xfId="0" applyFont="1" applyBorder="1" applyAlignment="1" applyProtection="1">
      <alignment horizontal="justify" vertical="top" wrapText="1"/>
    </xf>
    <xf numFmtId="4" fontId="55" fillId="0" borderId="0" xfId="0" applyNumberFormat="1" applyFont="1" applyFill="1" applyBorder="1" applyAlignment="1" applyProtection="1">
      <alignment horizontal="justify" vertical="top" wrapText="1"/>
    </xf>
    <xf numFmtId="4" fontId="44" fillId="0" borderId="0" xfId="0" applyNumberFormat="1" applyFont="1" applyAlignment="1">
      <alignment horizontal="justify" vertical="top" wrapText="1"/>
    </xf>
    <xf numFmtId="0" fontId="1" fillId="0" borderId="0" xfId="7" applyFont="1" applyFill="1" applyAlignment="1" applyProtection="1">
      <alignment horizontal="justify" vertical="top"/>
    </xf>
    <xf numFmtId="4" fontId="1" fillId="0" borderId="0" xfId="7" applyNumberFormat="1" applyFont="1" applyAlignment="1" applyProtection="1">
      <alignment horizontal="justify" vertical="top"/>
    </xf>
    <xf numFmtId="0" fontId="46" fillId="0" borderId="0" xfId="0" applyFont="1" applyFill="1" applyAlignment="1" applyProtection="1">
      <alignment horizontal="justify" vertical="top" wrapText="1"/>
    </xf>
    <xf numFmtId="4" fontId="1" fillId="0" borderId="0" xfId="7" applyNumberFormat="1" applyFont="1" applyFill="1" applyAlignment="1" applyProtection="1">
      <alignment horizontal="justify" vertical="top"/>
    </xf>
    <xf numFmtId="0" fontId="46" fillId="0" borderId="0" xfId="0" applyFont="1" applyFill="1" applyAlignment="1" applyProtection="1">
      <alignment horizontal="justify" vertical="top"/>
    </xf>
    <xf numFmtId="2" fontId="46" fillId="0" borderId="0" xfId="0" applyNumberFormat="1" applyFont="1" applyAlignment="1">
      <alignment vertical="top" wrapText="1"/>
    </xf>
    <xf numFmtId="0" fontId="46" fillId="0" borderId="0" xfId="0" applyFont="1" applyBorder="1" applyAlignment="1">
      <alignment vertical="top" wrapText="1"/>
    </xf>
    <xf numFmtId="4" fontId="46" fillId="0" borderId="0" xfId="0" applyNumberFormat="1" applyFont="1" applyFill="1" applyBorder="1" applyAlignment="1" applyProtection="1">
      <alignment horizontal="right" vertical="top"/>
      <protection locked="0" hidden="1"/>
    </xf>
    <xf numFmtId="0" fontId="46" fillId="0" borderId="0" xfId="0" applyFont="1" applyAlignment="1" applyProtection="1">
      <alignment vertical="top" wrapText="1"/>
    </xf>
    <xf numFmtId="0" fontId="54" fillId="0" borderId="0" xfId="0" applyFont="1" applyFill="1" applyAlignment="1">
      <alignment vertical="top"/>
    </xf>
    <xf numFmtId="1" fontId="45" fillId="0" borderId="0" xfId="0" applyNumberFormat="1" applyFont="1" applyAlignment="1">
      <alignment horizontal="center" vertical="top" wrapText="1"/>
    </xf>
    <xf numFmtId="4" fontId="45" fillId="0" borderId="0" xfId="0" applyNumberFormat="1" applyFont="1" applyBorder="1" applyAlignment="1">
      <alignment horizontal="right" vertical="top"/>
    </xf>
    <xf numFmtId="2" fontId="45" fillId="0" borderId="0" xfId="0" applyNumberFormat="1" applyFont="1" applyBorder="1" applyAlignment="1">
      <alignment vertical="top" wrapText="1"/>
    </xf>
    <xf numFmtId="2" fontId="45" fillId="0" borderId="0" xfId="0" applyNumberFormat="1" applyFont="1" applyBorder="1" applyAlignment="1">
      <alignment horizontal="center" vertical="top" wrapText="1"/>
    </xf>
    <xf numFmtId="4" fontId="45" fillId="0" borderId="0" xfId="0" applyNumberFormat="1" applyFont="1" applyAlignment="1">
      <alignment horizontal="right" vertical="top" wrapText="1"/>
    </xf>
    <xf numFmtId="2" fontId="54" fillId="0" borderId="0" xfId="0" applyNumberFormat="1" applyFont="1" applyFill="1" applyAlignment="1">
      <alignment vertical="top" wrapText="1"/>
    </xf>
    <xf numFmtId="1" fontId="45" fillId="0" borderId="0" xfId="0" applyNumberFormat="1" applyFont="1" applyBorder="1" applyAlignment="1">
      <alignment horizontal="center" vertical="top" wrapText="1"/>
    </xf>
    <xf numFmtId="1" fontId="52" fillId="0" borderId="0" xfId="0" applyNumberFormat="1" applyFont="1" applyAlignment="1">
      <alignment horizontal="center" vertical="top" wrapText="1"/>
    </xf>
    <xf numFmtId="0" fontId="44" fillId="0" borderId="0" xfId="0" applyFont="1" applyAlignment="1">
      <alignment vertical="top" wrapText="1"/>
    </xf>
    <xf numFmtId="0" fontId="54" fillId="0" borderId="0" xfId="0" applyFont="1" applyAlignment="1">
      <alignment vertical="top" wrapText="1"/>
    </xf>
    <xf numFmtId="0" fontId="44" fillId="0" borderId="0" xfId="0" applyFont="1" applyAlignment="1">
      <alignment horizontal="center" vertical="top" wrapText="1"/>
    </xf>
    <xf numFmtId="2" fontId="54" fillId="0" borderId="0" xfId="0" applyNumberFormat="1" applyFont="1" applyFill="1" applyBorder="1" applyAlignment="1">
      <alignment vertical="top" wrapText="1"/>
    </xf>
    <xf numFmtId="0" fontId="44" fillId="0" borderId="0" xfId="0" applyFont="1" applyBorder="1" applyAlignment="1">
      <alignment horizontal="center" vertical="top" wrapText="1"/>
    </xf>
    <xf numFmtId="0" fontId="44" fillId="0" borderId="0" xfId="0" applyFont="1" applyBorder="1" applyAlignment="1">
      <alignment vertical="top" wrapText="1"/>
    </xf>
    <xf numFmtId="1" fontId="46" fillId="0" borderId="0" xfId="0" applyNumberFormat="1" applyFont="1" applyBorder="1" applyAlignment="1">
      <alignment horizontal="center" vertical="top" wrapText="1"/>
    </xf>
    <xf numFmtId="4" fontId="45" fillId="0" borderId="4" xfId="0" applyNumberFormat="1" applyFont="1" applyBorder="1" applyAlignment="1">
      <alignment horizontal="right" vertical="top"/>
    </xf>
    <xf numFmtId="4" fontId="54" fillId="0" borderId="0" xfId="0" applyNumberFormat="1" applyFont="1" applyBorder="1" applyAlignment="1">
      <alignment horizontal="right" vertical="top" wrapText="1"/>
    </xf>
    <xf numFmtId="4" fontId="54" fillId="0" borderId="0" xfId="0" applyNumberFormat="1" applyFont="1" applyFill="1" applyBorder="1" applyAlignment="1">
      <alignment horizontal="right" vertical="top" wrapText="1"/>
    </xf>
    <xf numFmtId="4" fontId="45" fillId="0" borderId="0" xfId="0" applyNumberFormat="1" applyFont="1" applyFill="1" applyBorder="1" applyAlignment="1">
      <alignment horizontal="right" vertical="top" wrapText="1"/>
    </xf>
    <xf numFmtId="4" fontId="54" fillId="0" borderId="0" xfId="0" applyNumberFormat="1" applyFont="1" applyFill="1" applyBorder="1" applyAlignment="1">
      <alignment horizontal="right" vertical="top"/>
    </xf>
    <xf numFmtId="0" fontId="44" fillId="2" borderId="0" xfId="0" applyFont="1" applyFill="1" applyAlignment="1">
      <alignment horizontal="center" vertical="top" wrapText="1"/>
    </xf>
    <xf numFmtId="4" fontId="45" fillId="0" borderId="0" xfId="0" applyNumberFormat="1" applyFont="1" applyBorder="1" applyAlignment="1">
      <alignment horizontal="center" vertical="top"/>
    </xf>
    <xf numFmtId="0" fontId="45" fillId="0" borderId="0" xfId="0" applyFont="1" applyBorder="1" applyAlignment="1">
      <alignment horizontal="justify" vertical="top"/>
    </xf>
    <xf numFmtId="0" fontId="45" fillId="0" borderId="0" xfId="0" applyFont="1" applyBorder="1" applyAlignment="1">
      <alignment horizontal="center" vertical="top"/>
    </xf>
    <xf numFmtId="0" fontId="45" fillId="0" borderId="0" xfId="0" applyFont="1" applyAlignment="1">
      <alignment horizontal="justify" vertical="top"/>
    </xf>
    <xf numFmtId="0" fontId="46" fillId="0" borderId="0" xfId="0" applyFont="1" applyAlignment="1">
      <alignment horizontal="center" vertical="top" wrapText="1"/>
    </xf>
    <xf numFmtId="0" fontId="49" fillId="0" borderId="0" xfId="0" applyFont="1" applyAlignment="1">
      <alignment horizontal="justify" vertical="top"/>
    </xf>
    <xf numFmtId="0" fontId="49" fillId="0" borderId="0" xfId="0" applyFont="1" applyAlignment="1">
      <alignment horizontal="center" vertical="top" wrapText="1"/>
    </xf>
    <xf numFmtId="4" fontId="49" fillId="0" borderId="0" xfId="0" applyNumberFormat="1" applyFont="1" applyAlignment="1">
      <alignment horizontal="right" vertical="top" wrapText="1"/>
    </xf>
    <xf numFmtId="4" fontId="49" fillId="0" borderId="0" xfId="0" applyNumberFormat="1" applyFont="1" applyAlignment="1">
      <alignment horizontal="right" vertical="top"/>
    </xf>
    <xf numFmtId="0" fontId="46" fillId="0" borderId="0" xfId="0" applyFont="1" applyAlignment="1">
      <alignment horizontal="center" vertical="top"/>
    </xf>
    <xf numFmtId="4" fontId="46" fillId="0" borderId="0" xfId="0" applyNumberFormat="1" applyFont="1" applyAlignment="1" applyProtection="1">
      <alignment horizontal="right" vertical="top"/>
      <protection locked="0" hidden="1"/>
    </xf>
    <xf numFmtId="1" fontId="49" fillId="0" borderId="0" xfId="0" applyNumberFormat="1" applyFont="1" applyAlignment="1">
      <alignment horizontal="center" vertical="top" wrapText="1"/>
    </xf>
    <xf numFmtId="2" fontId="54" fillId="0" borderId="4" xfId="0" applyNumberFormat="1" applyFont="1" applyBorder="1" applyAlignment="1">
      <alignment vertical="top" wrapText="1"/>
    </xf>
    <xf numFmtId="2" fontId="44" fillId="0" borderId="4" xfId="0" applyNumberFormat="1" applyFont="1" applyBorder="1" applyAlignment="1">
      <alignment horizontal="center" vertical="top" wrapText="1"/>
    </xf>
    <xf numFmtId="4" fontId="44" fillId="0" borderId="4" xfId="0" applyNumberFormat="1" applyFont="1" applyBorder="1" applyAlignment="1">
      <alignment horizontal="right" vertical="top" wrapText="1"/>
    </xf>
    <xf numFmtId="4" fontId="46" fillId="0" borderId="4" xfId="0" applyNumberFormat="1" applyFont="1" applyBorder="1" applyAlignment="1">
      <alignment horizontal="right" vertical="top" wrapText="1"/>
    </xf>
    <xf numFmtId="2" fontId="44" fillId="0" borderId="0" xfId="0" applyNumberFormat="1" applyFont="1" applyBorder="1" applyAlignment="1">
      <alignment vertical="top" wrapText="1"/>
    </xf>
    <xf numFmtId="0" fontId="44" fillId="0" borderId="0" xfId="0" applyFont="1" applyFill="1" applyBorder="1" applyAlignment="1">
      <alignment horizontal="right" vertical="top" wrapText="1"/>
    </xf>
    <xf numFmtId="0" fontId="46" fillId="0" borderId="0" xfId="0" applyFont="1" applyBorder="1" applyAlignment="1">
      <alignment horizontal="center" vertical="top"/>
    </xf>
    <xf numFmtId="1" fontId="46" fillId="0" borderId="0" xfId="0" applyNumberFormat="1" applyFont="1" applyFill="1" applyBorder="1" applyAlignment="1">
      <alignment horizontal="center" vertical="top" wrapText="1"/>
    </xf>
    <xf numFmtId="0" fontId="46" fillId="0" borderId="0" xfId="0" applyFont="1" applyFill="1" applyAlignment="1">
      <alignment horizontal="center" vertical="top" wrapText="1"/>
    </xf>
    <xf numFmtId="0" fontId="56" fillId="0" borderId="0" xfId="3" applyFont="1" applyFill="1" applyAlignment="1">
      <alignment vertical="top"/>
    </xf>
    <xf numFmtId="4" fontId="56" fillId="0" borderId="0" xfId="3" applyNumberFormat="1" applyFont="1" applyFill="1" applyAlignment="1">
      <alignment horizontal="right" vertical="top"/>
    </xf>
    <xf numFmtId="0" fontId="56" fillId="0" borderId="0" xfId="3" applyFont="1" applyAlignment="1">
      <alignment vertical="top"/>
    </xf>
    <xf numFmtId="4" fontId="56" fillId="0" borderId="0" xfId="3" applyNumberFormat="1" applyFont="1" applyAlignment="1">
      <alignment horizontal="center" vertical="top"/>
    </xf>
    <xf numFmtId="0" fontId="46" fillId="0" borderId="0" xfId="3" quotePrefix="1" applyFont="1" applyFill="1" applyAlignment="1">
      <alignment horizontal="justify" vertical="top"/>
    </xf>
    <xf numFmtId="0" fontId="46" fillId="0" borderId="0" xfId="3" applyFont="1" applyFill="1" applyAlignment="1">
      <alignment horizontal="justify" vertical="top"/>
    </xf>
    <xf numFmtId="4" fontId="46" fillId="0" borderId="0" xfId="3" applyNumberFormat="1" applyFont="1" applyFill="1" applyAlignment="1">
      <alignment horizontal="justify" vertical="top"/>
    </xf>
    <xf numFmtId="4" fontId="46" fillId="0" borderId="0" xfId="0" applyNumberFormat="1" applyFont="1" applyFill="1" applyAlignment="1">
      <alignment horizontal="justify" vertical="top"/>
    </xf>
    <xf numFmtId="0" fontId="57" fillId="0" borderId="0" xfId="1" applyFont="1" applyFill="1" applyAlignment="1">
      <alignment vertical="top"/>
    </xf>
    <xf numFmtId="0" fontId="57" fillId="0" borderId="0" xfId="1" applyFont="1" applyAlignment="1">
      <alignment vertical="top"/>
    </xf>
    <xf numFmtId="0" fontId="55" fillId="0" borderId="0" xfId="3" quotePrefix="1" applyFont="1" applyFill="1" applyAlignment="1">
      <alignment horizontal="right" vertical="top"/>
    </xf>
    <xf numFmtId="0" fontId="55" fillId="0" borderId="0" xfId="3" applyFont="1" applyFill="1" applyAlignment="1">
      <alignment horizontal="right" vertical="top"/>
    </xf>
    <xf numFmtId="0" fontId="55" fillId="0" borderId="0" xfId="0" applyFont="1" applyFill="1" applyBorder="1" applyAlignment="1">
      <alignment horizontal="justify" vertical="top" wrapText="1"/>
    </xf>
    <xf numFmtId="0" fontId="55" fillId="0" borderId="0" xfId="3" applyFont="1" applyFill="1" applyAlignment="1">
      <alignment horizontal="left" vertical="top"/>
    </xf>
    <xf numFmtId="4" fontId="56" fillId="0" borderId="0" xfId="3" applyNumberFormat="1" applyFont="1" applyFill="1" applyAlignment="1">
      <alignment horizontal="center" vertical="top"/>
    </xf>
    <xf numFmtId="0" fontId="46" fillId="0" borderId="0" xfId="0" applyFont="1" applyFill="1" applyAlignment="1">
      <alignment vertical="top" wrapText="1"/>
    </xf>
    <xf numFmtId="0" fontId="56" fillId="0" borderId="0" xfId="3" quotePrefix="1" applyFont="1" applyFill="1" applyAlignment="1">
      <alignment horizontal="right" vertical="top"/>
    </xf>
    <xf numFmtId="0" fontId="49" fillId="0" borderId="0" xfId="0" applyFont="1" applyFill="1" applyAlignment="1">
      <alignment horizontal="justify" vertical="top"/>
    </xf>
    <xf numFmtId="4" fontId="46" fillId="0" borderId="0" xfId="0" applyNumberFormat="1" applyFont="1" applyFill="1" applyAlignment="1" applyProtection="1">
      <alignment horizontal="right" vertical="top"/>
      <protection locked="0" hidden="1"/>
    </xf>
    <xf numFmtId="0" fontId="46" fillId="0" borderId="0" xfId="0" applyFont="1" applyFill="1" applyBorder="1" applyAlignment="1">
      <alignment horizontal="justify" vertical="top"/>
    </xf>
    <xf numFmtId="49" fontId="46" fillId="0" borderId="0" xfId="2" applyNumberFormat="1" applyFont="1" applyFill="1" applyAlignment="1">
      <alignment horizontal="left" vertical="top" wrapText="1"/>
    </xf>
    <xf numFmtId="0" fontId="45" fillId="0" borderId="2" xfId="0" applyFont="1" applyFill="1" applyBorder="1" applyAlignment="1">
      <alignment vertical="top" wrapText="1"/>
    </xf>
    <xf numFmtId="0" fontId="46" fillId="0" borderId="2" xfId="0" applyFont="1" applyFill="1" applyBorder="1" applyAlignment="1">
      <alignment horizontal="center" vertical="top" wrapText="1"/>
    </xf>
    <xf numFmtId="4" fontId="46" fillId="0" borderId="2" xfId="0" applyNumberFormat="1" applyFont="1" applyFill="1" applyBorder="1" applyAlignment="1">
      <alignment horizontal="right" vertical="top" wrapText="1"/>
    </xf>
    <xf numFmtId="4" fontId="46" fillId="0" borderId="2" xfId="0" applyNumberFormat="1" applyFont="1" applyFill="1" applyBorder="1" applyAlignment="1">
      <alignment horizontal="right" vertical="top"/>
    </xf>
    <xf numFmtId="0" fontId="46" fillId="0" borderId="0" xfId="0" applyFont="1" applyFill="1" applyAlignment="1">
      <alignment horizontal="right" vertical="top"/>
    </xf>
    <xf numFmtId="0" fontId="46" fillId="0" borderId="0" xfId="0" applyFont="1" applyFill="1" applyAlignment="1">
      <alignment horizontal="right" vertical="top" wrapText="1"/>
    </xf>
    <xf numFmtId="2" fontId="51" fillId="0" borderId="0" xfId="0" applyNumberFormat="1" applyFont="1" applyFill="1" applyBorder="1" applyAlignment="1">
      <alignment vertical="top" wrapText="1"/>
    </xf>
    <xf numFmtId="4" fontId="44" fillId="0" borderId="0" xfId="0" applyNumberFormat="1" applyFont="1" applyFill="1" applyAlignment="1">
      <alignment vertical="top" wrapText="1"/>
    </xf>
    <xf numFmtId="4" fontId="46" fillId="0" borderId="0" xfId="0" applyNumberFormat="1" applyFont="1" applyFill="1" applyAlignment="1">
      <alignment vertical="top" wrapText="1"/>
    </xf>
    <xf numFmtId="1" fontId="44" fillId="0" borderId="0" xfId="0" applyNumberFormat="1" applyFont="1" applyFill="1" applyAlignment="1">
      <alignment horizontal="left" vertical="top" wrapText="1"/>
    </xf>
    <xf numFmtId="0" fontId="45" fillId="0" borderId="0" xfId="0" applyFont="1" applyFill="1" applyBorder="1" applyAlignment="1">
      <alignment vertical="top" wrapText="1"/>
    </xf>
    <xf numFmtId="0" fontId="46" fillId="0" borderId="0" xfId="0" applyFont="1" applyFill="1" applyBorder="1" applyAlignment="1">
      <alignment vertical="top"/>
    </xf>
    <xf numFmtId="4" fontId="44" fillId="0" borderId="0" xfId="0" applyNumberFormat="1" applyFont="1" applyFill="1" applyBorder="1" applyAlignment="1">
      <alignment horizontal="right" vertical="top"/>
    </xf>
    <xf numFmtId="0" fontId="55" fillId="0" borderId="0" xfId="3" quotePrefix="1" applyFont="1" applyFill="1" applyAlignment="1">
      <alignment horizontal="left" vertical="top"/>
    </xf>
    <xf numFmtId="0" fontId="58" fillId="0" borderId="0" xfId="3" applyFont="1" applyFill="1" applyAlignment="1">
      <alignment horizontal="left" vertical="top"/>
    </xf>
    <xf numFmtId="0" fontId="56" fillId="0" borderId="0" xfId="3" applyFont="1" applyFill="1" applyAlignment="1">
      <alignment horizontal="right" vertical="top"/>
    </xf>
    <xf numFmtId="0" fontId="46" fillId="0" borderId="0" xfId="3" applyFont="1" applyFill="1" applyAlignment="1">
      <alignment horizontal="justify" vertical="top" wrapText="1"/>
    </xf>
    <xf numFmtId="4" fontId="46" fillId="0" borderId="0" xfId="3" applyNumberFormat="1" applyFont="1" applyFill="1" applyAlignment="1">
      <alignment horizontal="justify" vertical="top" wrapText="1"/>
    </xf>
    <xf numFmtId="4" fontId="46" fillId="0" borderId="0" xfId="0" applyNumberFormat="1" applyFont="1" applyFill="1" applyAlignment="1">
      <alignment horizontal="justify" vertical="top" wrapText="1"/>
    </xf>
    <xf numFmtId="0" fontId="55" fillId="0" borderId="0" xfId="0" applyFont="1" applyFill="1" applyAlignment="1">
      <alignment horizontal="justify" vertical="top" wrapText="1"/>
    </xf>
    <xf numFmtId="165" fontId="14" fillId="0" borderId="0" xfId="5" applyNumberFormat="1" applyFont="1" applyBorder="1" applyAlignment="1">
      <alignment horizontal="center" wrapText="1"/>
    </xf>
    <xf numFmtId="4" fontId="14" fillId="0" borderId="0" xfId="5" applyNumberFormat="1" applyFont="1" applyBorder="1" applyAlignment="1">
      <alignment horizontal="center" wrapText="1"/>
    </xf>
    <xf numFmtId="0" fontId="14" fillId="0" borderId="0" xfId="0" applyFont="1" applyFill="1" applyAlignment="1">
      <alignment horizontal="center"/>
    </xf>
    <xf numFmtId="0" fontId="16" fillId="0" borderId="0" xfId="0" applyFont="1" applyFill="1" applyAlignment="1">
      <alignment horizontal="center"/>
    </xf>
    <xf numFmtId="0" fontId="44" fillId="0" borderId="0" xfId="0" applyFont="1" applyAlignment="1" applyProtection="1">
      <alignment horizontal="justify" vertical="top" wrapText="1"/>
    </xf>
    <xf numFmtId="0" fontId="44" fillId="0" borderId="0" xfId="0" applyFont="1" applyAlignment="1">
      <alignment horizontal="justify" vertical="top"/>
    </xf>
    <xf numFmtId="0" fontId="30" fillId="0" borderId="11" xfId="0" applyNumberFormat="1" applyFont="1" applyFill="1" applyBorder="1" applyAlignment="1">
      <alignment horizontal="justify" vertical="top" wrapText="1"/>
    </xf>
    <xf numFmtId="4" fontId="30" fillId="0" borderId="11" xfId="0" applyNumberFormat="1" applyFont="1" applyFill="1" applyBorder="1" applyAlignment="1">
      <alignment horizontal="left"/>
    </xf>
    <xf numFmtId="4" fontId="28" fillId="0" borderId="11" xfId="0" applyNumberFormat="1" applyFont="1" applyBorder="1" applyAlignment="1">
      <alignment horizontal="center"/>
    </xf>
    <xf numFmtId="0" fontId="8" fillId="0" borderId="0" xfId="0" applyFont="1" applyAlignment="1">
      <alignment horizontal="center"/>
    </xf>
    <xf numFmtId="0" fontId="7" fillId="0" borderId="0" xfId="0" applyFont="1" applyAlignment="1">
      <alignment wrapText="1"/>
    </xf>
    <xf numFmtId="0" fontId="25" fillId="0" borderId="0" xfId="0" applyFont="1" applyAlignment="1">
      <alignment wrapText="1"/>
    </xf>
    <xf numFmtId="0" fontId="43" fillId="0" borderId="0" xfId="0" applyFont="1" applyAlignment="1">
      <alignment vertical="top" wrapText="1"/>
    </xf>
    <xf numFmtId="0" fontId="44" fillId="0" borderId="0" xfId="0" applyFont="1" applyAlignment="1">
      <alignment vertical="top" wrapText="1"/>
    </xf>
    <xf numFmtId="0" fontId="14" fillId="0" borderId="0" xfId="0" applyFont="1" applyAlignment="1">
      <alignment vertical="top" wrapText="1"/>
    </xf>
    <xf numFmtId="0" fontId="46" fillId="0" borderId="0" xfId="0" applyFont="1" applyFill="1" applyAlignment="1" applyProtection="1">
      <alignment horizontal="justify" vertical="top" wrapText="1"/>
    </xf>
    <xf numFmtId="0" fontId="46" fillId="0" borderId="0" xfId="0" applyFont="1" applyFill="1" applyAlignment="1" applyProtection="1">
      <alignment horizontal="justify" vertical="top"/>
    </xf>
  </cellXfs>
  <cellStyles count="8">
    <cellStyle name="Navadno" xfId="0" builtinId="0"/>
    <cellStyle name="Navadno 3" xfId="7"/>
    <cellStyle name="Navadno_Popis del" xfId="1"/>
    <cellStyle name="Navadno_Rimska 7a - popis del" xfId="2"/>
    <cellStyle name="Navadno_Župančičeva 10 12 - popis del" xfId="3"/>
    <cellStyle name="Normal_Artikli brez cen" xfId="4"/>
    <cellStyle name="Odstotek" xfId="6" builtinId="5"/>
    <cellStyle name="Vejica" xfId="5"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xdr:col>
      <xdr:colOff>790575</xdr:colOff>
      <xdr:row>11</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11</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7"/>
  <sheetViews>
    <sheetView tabSelected="1" view="pageBreakPreview" zoomScaleNormal="100" zoomScaleSheetLayoutView="100" workbookViewId="0">
      <selection activeCell="F7" sqref="F7"/>
    </sheetView>
  </sheetViews>
  <sheetFormatPr defaultRowHeight="18"/>
  <cols>
    <col min="1" max="1" width="15.140625" style="4" customWidth="1"/>
    <col min="2" max="16384" width="9.140625" style="4"/>
  </cols>
  <sheetData>
    <row r="12" spans="1:9" s="5" customFormat="1" ht="30">
      <c r="A12" s="338" t="s">
        <v>383</v>
      </c>
      <c r="B12" s="338"/>
      <c r="C12" s="338"/>
      <c r="D12" s="338"/>
      <c r="E12" s="338"/>
      <c r="F12" s="338"/>
      <c r="G12" s="338"/>
      <c r="H12" s="338"/>
      <c r="I12" s="338"/>
    </row>
    <row r="16" spans="1:9">
      <c r="A16" s="4" t="s">
        <v>68</v>
      </c>
      <c r="B16" s="4" t="s">
        <v>80</v>
      </c>
    </row>
    <row r="17" spans="1:9">
      <c r="B17" s="4" t="s">
        <v>361</v>
      </c>
    </row>
    <row r="19" spans="1:9">
      <c r="B19" s="4" t="s">
        <v>382</v>
      </c>
    </row>
    <row r="23" spans="1:9">
      <c r="A23" s="4" t="s">
        <v>69</v>
      </c>
      <c r="B23" s="4" t="s">
        <v>81</v>
      </c>
    </row>
    <row r="28" spans="1:9">
      <c r="A28" s="339"/>
      <c r="B28" s="339"/>
      <c r="C28" s="339"/>
      <c r="D28" s="339"/>
      <c r="E28" s="339"/>
      <c r="F28" s="339"/>
      <c r="G28" s="339"/>
      <c r="H28" s="339"/>
      <c r="I28" s="339"/>
    </row>
    <row r="29" spans="1:9">
      <c r="A29" s="339"/>
      <c r="B29" s="339"/>
      <c r="C29" s="339"/>
      <c r="D29" s="339"/>
      <c r="E29" s="339"/>
      <c r="F29" s="339"/>
      <c r="G29" s="339"/>
      <c r="H29" s="339"/>
      <c r="I29" s="339"/>
    </row>
    <row r="30" spans="1:9" ht="9" customHeight="1">
      <c r="A30" s="339"/>
      <c r="B30" s="339"/>
      <c r="C30" s="339"/>
      <c r="D30" s="339"/>
      <c r="E30" s="339"/>
      <c r="F30" s="339"/>
      <c r="G30" s="339"/>
      <c r="H30" s="339"/>
      <c r="I30" s="339"/>
    </row>
    <row r="31" spans="1:9" hidden="1">
      <c r="A31" s="339"/>
      <c r="B31" s="339"/>
      <c r="C31" s="339"/>
      <c r="D31" s="339"/>
      <c r="E31" s="339"/>
      <c r="F31" s="339"/>
      <c r="G31" s="339"/>
      <c r="H31" s="339"/>
      <c r="I31" s="339"/>
    </row>
    <row r="37" spans="1:1">
      <c r="A37" s="10">
        <v>41455</v>
      </c>
    </row>
  </sheetData>
  <mergeCells count="2">
    <mergeCell ref="A12:I12"/>
    <mergeCell ref="A28:I31"/>
  </mergeCells>
  <phoneticPr fontId="5"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2:I35"/>
  <sheetViews>
    <sheetView showWhiteSpace="0" view="pageLayout" topLeftCell="A2" zoomScaleNormal="100" workbookViewId="0">
      <selection activeCell="G23" sqref="G23"/>
    </sheetView>
  </sheetViews>
  <sheetFormatPr defaultRowHeight="12.75"/>
  <cols>
    <col min="6" max="6" width="10.28515625" customWidth="1"/>
    <col min="7" max="7" width="28.85546875" customWidth="1"/>
    <col min="8" max="8" width="9.140625" customWidth="1"/>
  </cols>
  <sheetData>
    <row r="2" spans="1:9">
      <c r="B2" s="6" t="s">
        <v>362</v>
      </c>
      <c r="C2" s="6"/>
      <c r="D2" s="6"/>
    </row>
    <row r="3" spans="1:9" ht="20.25">
      <c r="A3" s="37"/>
      <c r="B3" s="38"/>
      <c r="C3" s="38"/>
      <c r="D3" s="38"/>
      <c r="E3" s="37"/>
      <c r="F3" s="37"/>
      <c r="G3" s="37"/>
    </row>
    <row r="4" spans="1:9" s="11" customFormat="1" ht="18">
      <c r="A4" s="39"/>
      <c r="B4" s="39" t="s">
        <v>0</v>
      </c>
      <c r="C4" s="39"/>
      <c r="D4" s="39"/>
      <c r="E4" s="39"/>
      <c r="F4" s="39"/>
      <c r="G4" s="39"/>
    </row>
    <row r="5" spans="1:9" ht="20.25">
      <c r="A5" s="37"/>
      <c r="B5" s="38"/>
      <c r="C5" s="38"/>
      <c r="D5" s="38"/>
      <c r="E5" s="40"/>
      <c r="F5" s="40"/>
      <c r="G5" s="40"/>
      <c r="H5" s="4"/>
      <c r="I5" s="4"/>
    </row>
    <row r="6" spans="1:9" ht="18">
      <c r="A6" s="37"/>
      <c r="B6" s="40"/>
      <c r="C6" s="40"/>
      <c r="D6" s="40"/>
      <c r="E6" s="40"/>
      <c r="F6" s="40"/>
      <c r="G6" s="40"/>
      <c r="H6" s="4"/>
      <c r="I6" s="4"/>
    </row>
    <row r="7" spans="1:9" ht="18">
      <c r="A7" s="37"/>
      <c r="B7" s="40"/>
      <c r="C7" s="40"/>
      <c r="D7" s="40"/>
      <c r="E7" s="40"/>
      <c r="F7" s="40"/>
      <c r="G7" s="40"/>
      <c r="H7" s="4"/>
      <c r="I7" s="4"/>
    </row>
    <row r="8" spans="1:9" ht="18">
      <c r="A8" s="37"/>
      <c r="B8" s="40"/>
      <c r="C8" s="40"/>
      <c r="D8" s="40"/>
      <c r="E8" s="40"/>
      <c r="F8" s="40"/>
      <c r="G8" s="40"/>
      <c r="H8" s="4"/>
      <c r="I8" s="4"/>
    </row>
    <row r="9" spans="1:9" ht="18">
      <c r="A9" s="37"/>
      <c r="B9" s="40"/>
      <c r="C9" s="40"/>
      <c r="D9" s="40"/>
      <c r="E9" s="40"/>
      <c r="F9" s="40"/>
      <c r="G9" s="40"/>
      <c r="H9" s="4"/>
      <c r="I9" s="4"/>
    </row>
    <row r="10" spans="1:9" ht="18">
      <c r="A10" s="37"/>
      <c r="B10" s="40"/>
      <c r="C10" s="40"/>
      <c r="D10" s="40"/>
      <c r="E10" s="40"/>
      <c r="F10" s="40"/>
      <c r="G10" s="40"/>
      <c r="H10" s="4"/>
      <c r="I10" s="4"/>
    </row>
    <row r="11" spans="1:9" ht="18">
      <c r="A11" s="37"/>
      <c r="B11" s="40" t="s">
        <v>28</v>
      </c>
      <c r="C11" s="40"/>
      <c r="D11" s="40"/>
      <c r="E11" s="40"/>
      <c r="F11" s="40"/>
      <c r="G11" s="41">
        <f>'GRADBENA DELA REK'!C16</f>
        <v>0</v>
      </c>
      <c r="H11" s="4"/>
      <c r="I11" s="4"/>
    </row>
    <row r="12" spans="1:9" ht="18">
      <c r="A12" s="37"/>
      <c r="B12" s="40"/>
      <c r="C12" s="40"/>
      <c r="D12" s="40"/>
      <c r="E12" s="40"/>
      <c r="F12" s="40"/>
      <c r="G12" s="40"/>
      <c r="H12" s="4"/>
      <c r="I12" s="4"/>
    </row>
    <row r="13" spans="1:9" ht="18">
      <c r="A13" s="37"/>
      <c r="B13" s="40" t="s">
        <v>29</v>
      </c>
      <c r="C13" s="40"/>
      <c r="D13" s="40"/>
      <c r="E13" s="40"/>
      <c r="F13" s="40"/>
      <c r="G13" s="41">
        <f>'OBRTNIŠKA DELA REK'!F18</f>
        <v>52.5</v>
      </c>
      <c r="H13" s="4"/>
      <c r="I13" s="4"/>
    </row>
    <row r="14" spans="1:9" ht="18">
      <c r="A14" s="37"/>
      <c r="B14" s="40"/>
      <c r="C14" s="40"/>
      <c r="D14" s="40"/>
      <c r="E14" s="40"/>
      <c r="F14" s="40"/>
      <c r="G14" s="41"/>
      <c r="H14" s="4"/>
      <c r="I14" s="4"/>
    </row>
    <row r="15" spans="1:9" ht="18" hidden="1">
      <c r="A15" s="37"/>
      <c r="B15" s="340"/>
      <c r="C15" s="340"/>
      <c r="D15" s="340"/>
      <c r="E15" s="340"/>
      <c r="F15" s="340"/>
      <c r="G15" s="340"/>
      <c r="H15" s="8"/>
      <c r="I15" s="4"/>
    </row>
    <row r="16" spans="1:9" ht="18">
      <c r="A16" s="37"/>
      <c r="B16" s="340" t="s">
        <v>359</v>
      </c>
      <c r="C16" s="340"/>
      <c r="D16" s="340"/>
      <c r="E16" s="340"/>
      <c r="F16" s="68"/>
      <c r="G16" s="148">
        <f>'povezovalni hodnik rekapitulaci'!F11</f>
        <v>0</v>
      </c>
      <c r="H16" s="8"/>
      <c r="I16" s="4"/>
    </row>
    <row r="17" spans="1:9" ht="18">
      <c r="A17" s="37"/>
      <c r="B17" s="68"/>
      <c r="C17" s="68"/>
      <c r="D17" s="68"/>
      <c r="E17" s="68"/>
      <c r="F17" s="68"/>
      <c r="G17" s="68"/>
      <c r="H17" s="8"/>
      <c r="I17" s="4"/>
    </row>
    <row r="18" spans="1:9" ht="18">
      <c r="A18" s="37"/>
      <c r="B18" s="40" t="s">
        <v>132</v>
      </c>
      <c r="C18" s="40"/>
      <c r="D18" s="40"/>
      <c r="E18" s="40"/>
      <c r="F18" s="42">
        <v>3.0000000000000001E-3</v>
      </c>
      <c r="G18" s="41">
        <f>SUM(G11+G13+G16)*0.3%</f>
        <v>0.1575</v>
      </c>
      <c r="H18" s="9"/>
      <c r="I18" s="4"/>
    </row>
    <row r="19" spans="1:9" ht="18">
      <c r="A19" s="37"/>
      <c r="B19" s="40"/>
      <c r="C19" s="40"/>
      <c r="D19" s="40"/>
      <c r="E19" s="40"/>
      <c r="F19" s="40"/>
      <c r="G19" s="40"/>
      <c r="H19" s="9"/>
      <c r="I19" s="4"/>
    </row>
    <row r="20" spans="1:9" ht="18">
      <c r="A20" s="37"/>
      <c r="B20" s="40" t="s">
        <v>30</v>
      </c>
      <c r="C20" s="40"/>
      <c r="D20" s="40"/>
      <c r="E20" s="40"/>
      <c r="F20" s="40"/>
      <c r="G20" s="41">
        <f>SUM(G11:G18)</f>
        <v>52.657499999999999</v>
      </c>
      <c r="H20" s="4"/>
      <c r="I20" s="4"/>
    </row>
    <row r="21" spans="1:9" ht="18">
      <c r="A21" s="37"/>
      <c r="B21" s="40"/>
      <c r="C21" s="40"/>
      <c r="D21" s="40"/>
      <c r="E21" s="40"/>
      <c r="F21" s="40"/>
      <c r="G21" s="40"/>
      <c r="H21" s="4"/>
      <c r="I21" s="4"/>
    </row>
    <row r="22" spans="1:9" ht="18">
      <c r="A22" s="37"/>
      <c r="B22" s="40" t="s">
        <v>360</v>
      </c>
      <c r="C22" s="40"/>
      <c r="D22" s="40"/>
      <c r="E22" s="40"/>
      <c r="F22" s="40"/>
      <c r="G22" s="41">
        <f>G20*0.22</f>
        <v>11.58465</v>
      </c>
      <c r="H22" s="4"/>
      <c r="I22" s="4"/>
    </row>
    <row r="23" spans="1:9" ht="18">
      <c r="A23" s="37"/>
      <c r="B23" s="40"/>
      <c r="C23" s="40"/>
      <c r="D23" s="40"/>
      <c r="E23" s="40"/>
      <c r="F23" s="40"/>
      <c r="G23" s="40"/>
      <c r="H23" s="4"/>
      <c r="I23" s="4"/>
    </row>
    <row r="24" spans="1:9" ht="31.5" customHeight="1" thickBot="1">
      <c r="A24" s="37"/>
      <c r="B24" s="43" t="s">
        <v>31</v>
      </c>
      <c r="C24" s="43"/>
      <c r="D24" s="43"/>
      <c r="E24" s="43"/>
      <c r="F24" s="43"/>
      <c r="G24" s="44">
        <f>G20+G22</f>
        <v>64.242149999999995</v>
      </c>
      <c r="H24" s="4"/>
      <c r="I24" s="4"/>
    </row>
    <row r="25" spans="1:9">
      <c r="A25" s="37"/>
      <c r="B25" s="37"/>
      <c r="C25" s="37"/>
      <c r="D25" s="37"/>
      <c r="E25" s="37"/>
      <c r="F25" s="37"/>
      <c r="G25" s="37"/>
    </row>
    <row r="29" spans="1:9">
      <c r="A29" s="3"/>
      <c r="B29" s="3"/>
      <c r="C29" s="3"/>
      <c r="D29" s="3"/>
      <c r="E29" s="3"/>
      <c r="F29" s="3"/>
      <c r="G29" s="3"/>
    </row>
    <row r="30" spans="1:9">
      <c r="A30" s="3"/>
      <c r="B30" s="3"/>
      <c r="C30" s="3"/>
      <c r="D30" s="3"/>
      <c r="E30" s="3"/>
      <c r="F30" s="3"/>
      <c r="G30" s="3"/>
    </row>
    <row r="31" spans="1:9">
      <c r="A31" s="3"/>
      <c r="B31" s="31"/>
      <c r="C31" s="32"/>
      <c r="D31" s="33"/>
      <c r="E31" s="34"/>
      <c r="F31" s="30"/>
      <c r="G31" s="3"/>
    </row>
    <row r="32" spans="1:9">
      <c r="A32" s="3"/>
      <c r="B32" s="31"/>
      <c r="C32" s="35"/>
      <c r="D32" s="33"/>
      <c r="E32" s="34"/>
      <c r="F32" s="30"/>
      <c r="G32" s="3"/>
    </row>
    <row r="33" spans="1:7">
      <c r="A33" s="3"/>
      <c r="B33" s="35"/>
      <c r="C33" s="35"/>
      <c r="D33" s="35"/>
      <c r="E33" s="30"/>
      <c r="F33" s="30"/>
      <c r="G33" s="3"/>
    </row>
    <row r="34" spans="1:7">
      <c r="A34" s="3"/>
      <c r="B34" s="35"/>
      <c r="C34" s="35"/>
      <c r="D34" s="35"/>
      <c r="E34" s="30"/>
      <c r="F34" s="30"/>
      <c r="G34" s="3"/>
    </row>
    <row r="35" spans="1:7">
      <c r="A35" s="3"/>
      <c r="B35" s="35"/>
      <c r="C35" s="35"/>
      <c r="D35" s="35"/>
      <c r="E35" s="30"/>
      <c r="F35" s="30"/>
      <c r="G35" s="3"/>
    </row>
  </sheetData>
  <mergeCells count="2">
    <mergeCell ref="B15:G15"/>
    <mergeCell ref="B16:E16"/>
  </mergeCells>
  <phoneticPr fontId="5" type="noConversion"/>
  <pageMargins left="0.70866141732283472" right="0.70866141732283472"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16"/>
  <sheetViews>
    <sheetView view="pageBreakPreview" zoomScaleNormal="100" zoomScaleSheetLayoutView="100" workbookViewId="0">
      <selection activeCell="F25" sqref="F25"/>
    </sheetView>
  </sheetViews>
  <sheetFormatPr defaultRowHeight="12.75"/>
  <cols>
    <col min="1" max="1" width="6.28515625" style="7" customWidth="1"/>
    <col min="2" max="2" width="52.42578125" customWidth="1"/>
    <col min="3" max="3" width="15.42578125" customWidth="1"/>
  </cols>
  <sheetData>
    <row r="1" spans="1:3">
      <c r="A1" s="45"/>
      <c r="B1" s="6" t="s">
        <v>362</v>
      </c>
      <c r="C1" s="37"/>
    </row>
    <row r="2" spans="1:3">
      <c r="A2" s="45"/>
      <c r="B2" s="37"/>
      <c r="C2" s="37"/>
    </row>
    <row r="3" spans="1:3" s="4" customFormat="1" ht="18">
      <c r="A3" s="46" t="s">
        <v>16</v>
      </c>
      <c r="B3" s="40" t="s">
        <v>2</v>
      </c>
      <c r="C3" s="40"/>
    </row>
    <row r="4" spans="1:3" ht="18">
      <c r="A4" s="45"/>
      <c r="B4" s="37"/>
      <c r="C4" s="40"/>
    </row>
    <row r="5" spans="1:3">
      <c r="A5" s="45"/>
      <c r="B5" s="37"/>
      <c r="C5" s="37"/>
    </row>
    <row r="6" spans="1:3">
      <c r="A6" s="45"/>
      <c r="B6" s="37"/>
      <c r="C6" s="37"/>
    </row>
    <row r="7" spans="1:3">
      <c r="A7" s="45" t="s">
        <v>17</v>
      </c>
      <c r="B7" s="37" t="s">
        <v>18</v>
      </c>
      <c r="C7" s="47">
        <f>'GRADBENA DELA POPIS'!J49</f>
        <v>0</v>
      </c>
    </row>
    <row r="8" spans="1:3">
      <c r="A8" s="45"/>
      <c r="B8" s="37"/>
      <c r="C8" s="37"/>
    </row>
    <row r="9" spans="1:3">
      <c r="A9" s="45" t="s">
        <v>19</v>
      </c>
      <c r="B9" s="37" t="s">
        <v>20</v>
      </c>
      <c r="C9" s="47">
        <f>'GRADBENA DELA POPIS'!J71</f>
        <v>0</v>
      </c>
    </row>
    <row r="10" spans="1:3">
      <c r="A10" s="45"/>
      <c r="B10" s="37"/>
      <c r="C10" s="47"/>
    </row>
    <row r="11" spans="1:3">
      <c r="A11" s="45"/>
      <c r="B11" s="37"/>
      <c r="C11" s="47"/>
    </row>
    <row r="12" spans="1:3">
      <c r="A12" s="45" t="s">
        <v>25</v>
      </c>
      <c r="B12" s="37" t="s">
        <v>26</v>
      </c>
      <c r="C12" s="47">
        <f>'GRADBENA DELA POPIS'!J133</f>
        <v>0</v>
      </c>
    </row>
    <row r="13" spans="1:3">
      <c r="A13" s="45"/>
      <c r="B13" s="37"/>
      <c r="C13" s="47"/>
    </row>
    <row r="14" spans="1:3">
      <c r="A14" s="45" t="s">
        <v>49</v>
      </c>
      <c r="B14" s="37" t="s">
        <v>130</v>
      </c>
      <c r="C14" s="47">
        <f>SUM(C7:C13)*5%</f>
        <v>0</v>
      </c>
    </row>
    <row r="15" spans="1:3">
      <c r="A15" s="45"/>
      <c r="B15" s="37"/>
      <c r="C15" s="47"/>
    </row>
    <row r="16" spans="1:3" s="6" customFormat="1" ht="17.25" customHeight="1" thickBot="1">
      <c r="A16" s="48"/>
      <c r="B16" s="49" t="s">
        <v>27</v>
      </c>
      <c r="C16" s="50">
        <f>SUM(C7:C15)</f>
        <v>0</v>
      </c>
    </row>
  </sheetData>
  <phoneticPr fontId="5"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J243"/>
  <sheetViews>
    <sheetView view="pageBreakPreview" topLeftCell="A53" zoomScaleNormal="100" zoomScaleSheetLayoutView="100" workbookViewId="0">
      <selection activeCell="B82" sqref="B82"/>
    </sheetView>
  </sheetViews>
  <sheetFormatPr defaultRowHeight="12.75"/>
  <cols>
    <col min="1" max="1" width="5.28515625" style="155" customWidth="1"/>
    <col min="2" max="2" width="49.85546875" style="156" customWidth="1"/>
    <col min="3" max="3" width="4.42578125" style="153" customWidth="1"/>
    <col min="4" max="4" width="10.7109375" style="154" customWidth="1"/>
    <col min="5" max="5" width="3.85546875" style="153" hidden="1" customWidth="1"/>
    <col min="6" max="6" width="2.42578125" style="153" hidden="1" customWidth="1"/>
    <col min="7" max="7" width="2.85546875" style="153" hidden="1" customWidth="1"/>
    <col min="8" max="8" width="3.42578125" style="153" hidden="1" customWidth="1"/>
    <col min="9" max="9" width="9.140625" style="154"/>
    <col min="10" max="10" width="16.28515625" style="154" customWidth="1"/>
  </cols>
  <sheetData>
    <row r="1" spans="1:10">
      <c r="A1" s="151" t="s">
        <v>17</v>
      </c>
      <c r="B1" s="152" t="s">
        <v>18</v>
      </c>
    </row>
    <row r="2" spans="1:10">
      <c r="A2" s="151"/>
      <c r="B2" s="152"/>
    </row>
    <row r="3" spans="1:10">
      <c r="A3" s="151"/>
      <c r="B3" s="152" t="s">
        <v>39</v>
      </c>
    </row>
    <row r="4" spans="1:10">
      <c r="A4" s="151"/>
      <c r="B4" s="152"/>
    </row>
    <row r="5" spans="1:10" s="2" customFormat="1" ht="25.5">
      <c r="A5" s="155"/>
      <c r="B5" s="156" t="s">
        <v>75</v>
      </c>
      <c r="C5" s="153"/>
      <c r="D5" s="154"/>
      <c r="E5" s="153"/>
      <c r="F5" s="153"/>
      <c r="G5" s="153"/>
      <c r="H5" s="153"/>
      <c r="I5" s="154"/>
      <c r="J5" s="154"/>
    </row>
    <row r="6" spans="1:10" s="2" customFormat="1" ht="25.5">
      <c r="A6" s="155"/>
      <c r="B6" s="156" t="s">
        <v>379</v>
      </c>
      <c r="C6" s="153"/>
      <c r="D6" s="154"/>
      <c r="E6" s="153"/>
      <c r="F6" s="153"/>
      <c r="G6" s="153"/>
      <c r="H6" s="153"/>
      <c r="I6" s="154"/>
      <c r="J6" s="154"/>
    </row>
    <row r="7" spans="1:10" s="2" customFormat="1" ht="25.5">
      <c r="A7" s="155"/>
      <c r="B7" s="156" t="s">
        <v>35</v>
      </c>
      <c r="C7" s="153"/>
      <c r="D7" s="154"/>
      <c r="E7" s="153"/>
      <c r="F7" s="153"/>
      <c r="G7" s="153"/>
      <c r="H7" s="153"/>
      <c r="I7" s="154"/>
      <c r="J7" s="154"/>
    </row>
    <row r="8" spans="1:10" s="2" customFormat="1" ht="25.5">
      <c r="A8" s="155"/>
      <c r="B8" s="156" t="s">
        <v>36</v>
      </c>
      <c r="C8" s="153"/>
      <c r="D8" s="154"/>
      <c r="E8" s="153"/>
      <c r="F8" s="153"/>
      <c r="G8" s="153"/>
      <c r="H8" s="153"/>
      <c r="I8" s="154"/>
      <c r="J8" s="154"/>
    </row>
    <row r="9" spans="1:10" s="2" customFormat="1" ht="25.5">
      <c r="A9" s="155"/>
      <c r="B9" s="156" t="s">
        <v>37</v>
      </c>
      <c r="C9" s="153"/>
      <c r="D9" s="154"/>
      <c r="E9" s="153"/>
      <c r="F9" s="153"/>
      <c r="G9" s="153"/>
      <c r="H9" s="153"/>
      <c r="I9" s="154"/>
      <c r="J9" s="154"/>
    </row>
    <row r="10" spans="1:10" s="2" customFormat="1">
      <c r="A10" s="155"/>
      <c r="B10" s="156" t="s">
        <v>38</v>
      </c>
      <c r="C10" s="153"/>
      <c r="D10" s="154"/>
      <c r="E10" s="153"/>
      <c r="F10" s="153"/>
      <c r="G10" s="153"/>
      <c r="H10" s="153"/>
      <c r="I10" s="154"/>
      <c r="J10" s="154"/>
    </row>
    <row r="11" spans="1:10" s="2" customFormat="1">
      <c r="A11" s="155"/>
      <c r="B11" s="156"/>
      <c r="C11" s="153"/>
      <c r="D11" s="154"/>
      <c r="E11" s="153"/>
      <c r="F11" s="153"/>
      <c r="G11" s="153"/>
      <c r="H11" s="153"/>
      <c r="I11" s="154"/>
      <c r="J11" s="154"/>
    </row>
    <row r="12" spans="1:10" s="2" customFormat="1">
      <c r="A12" s="155"/>
      <c r="B12" s="156" t="s">
        <v>40</v>
      </c>
      <c r="C12" s="153"/>
      <c r="D12" s="154"/>
      <c r="E12" s="153"/>
      <c r="F12" s="153"/>
      <c r="G12" s="153"/>
      <c r="H12" s="153"/>
      <c r="I12" s="154"/>
      <c r="J12" s="154"/>
    </row>
    <row r="13" spans="1:10" s="2" customFormat="1">
      <c r="A13" s="155"/>
      <c r="B13" s="156" t="s">
        <v>41</v>
      </c>
      <c r="C13" s="153"/>
      <c r="D13" s="154"/>
      <c r="E13" s="153"/>
      <c r="F13" s="153"/>
      <c r="G13" s="153"/>
      <c r="H13" s="153"/>
      <c r="I13" s="154"/>
      <c r="J13" s="154"/>
    </row>
    <row r="14" spans="1:10" s="2" customFormat="1" ht="25.5">
      <c r="A14" s="155"/>
      <c r="B14" s="156" t="s">
        <v>42</v>
      </c>
      <c r="C14" s="153"/>
      <c r="D14" s="154"/>
      <c r="E14" s="153"/>
      <c r="F14" s="153"/>
      <c r="G14" s="153"/>
      <c r="H14" s="153"/>
      <c r="I14" s="154"/>
      <c r="J14" s="154"/>
    </row>
    <row r="15" spans="1:10" s="2" customFormat="1">
      <c r="A15" s="155"/>
      <c r="B15" s="156" t="s">
        <v>43</v>
      </c>
      <c r="C15" s="153"/>
      <c r="D15" s="154"/>
      <c r="E15" s="153"/>
      <c r="F15" s="153"/>
      <c r="G15" s="153"/>
      <c r="H15" s="153"/>
      <c r="I15" s="154"/>
      <c r="J15" s="154"/>
    </row>
    <row r="16" spans="1:10" s="2" customFormat="1">
      <c r="A16" s="155"/>
      <c r="B16" s="156" t="s">
        <v>44</v>
      </c>
      <c r="C16" s="153"/>
      <c r="D16" s="154"/>
      <c r="E16" s="153"/>
      <c r="F16" s="153"/>
      <c r="G16" s="153"/>
      <c r="H16" s="153"/>
      <c r="I16" s="154"/>
      <c r="J16" s="154"/>
    </row>
    <row r="17" spans="1:10" s="2" customFormat="1">
      <c r="A17" s="155"/>
      <c r="B17" s="156" t="s">
        <v>45</v>
      </c>
      <c r="C17" s="153"/>
      <c r="D17" s="154"/>
      <c r="E17" s="153"/>
      <c r="F17" s="153"/>
      <c r="G17" s="153"/>
      <c r="H17" s="153"/>
      <c r="I17" s="154"/>
      <c r="J17" s="154"/>
    </row>
    <row r="18" spans="1:10" s="2" customFormat="1">
      <c r="A18" s="155"/>
      <c r="B18" s="156" t="s">
        <v>46</v>
      </c>
      <c r="C18" s="153"/>
      <c r="D18" s="154"/>
      <c r="E18" s="153"/>
      <c r="F18" s="153"/>
      <c r="G18" s="153"/>
      <c r="H18" s="153"/>
      <c r="I18" s="154"/>
      <c r="J18" s="154"/>
    </row>
    <row r="19" spans="1:10" s="2" customFormat="1" ht="25.5">
      <c r="A19" s="155"/>
      <c r="B19" s="156" t="s">
        <v>47</v>
      </c>
      <c r="C19" s="153"/>
      <c r="D19" s="154"/>
      <c r="E19" s="153"/>
      <c r="F19" s="153"/>
      <c r="G19" s="153"/>
      <c r="H19" s="153"/>
      <c r="I19" s="154"/>
      <c r="J19" s="154"/>
    </row>
    <row r="20" spans="1:10" s="2" customFormat="1" ht="25.5">
      <c r="A20" s="155"/>
      <c r="B20" s="156" t="s">
        <v>48</v>
      </c>
      <c r="C20" s="153"/>
      <c r="D20" s="154"/>
      <c r="E20" s="153"/>
      <c r="F20" s="153"/>
      <c r="G20" s="153"/>
      <c r="H20" s="153"/>
      <c r="I20" s="154"/>
      <c r="J20" s="154"/>
    </row>
    <row r="21" spans="1:10" s="2" customFormat="1">
      <c r="A21" s="155"/>
      <c r="B21" s="156"/>
      <c r="C21" s="153"/>
      <c r="D21" s="154"/>
      <c r="E21" s="153"/>
      <c r="F21" s="153"/>
      <c r="G21" s="153"/>
      <c r="H21" s="153"/>
      <c r="I21" s="154"/>
      <c r="J21" s="154"/>
    </row>
    <row r="22" spans="1:10" s="2" customFormat="1">
      <c r="A22" s="155"/>
      <c r="B22" s="157" t="s">
        <v>86</v>
      </c>
      <c r="C22" s="153"/>
      <c r="D22" s="154"/>
      <c r="E22" s="153"/>
      <c r="F22" s="153"/>
      <c r="G22" s="153"/>
      <c r="H22" s="153"/>
      <c r="I22" s="154"/>
      <c r="J22" s="154"/>
    </row>
    <row r="23" spans="1:10" s="2" customFormat="1" ht="27.75">
      <c r="A23" s="155"/>
      <c r="B23" s="157" t="s">
        <v>364</v>
      </c>
      <c r="C23" s="153"/>
      <c r="D23" s="154"/>
      <c r="E23" s="153"/>
      <c r="F23" s="153"/>
      <c r="G23" s="153"/>
      <c r="H23" s="153"/>
      <c r="I23" s="154"/>
      <c r="J23" s="154"/>
    </row>
    <row r="24" spans="1:10" s="2" customFormat="1" ht="27.75">
      <c r="A24" s="155"/>
      <c r="B24" s="157" t="s">
        <v>365</v>
      </c>
      <c r="C24" s="153"/>
      <c r="D24" s="154"/>
      <c r="E24" s="153"/>
      <c r="F24" s="153"/>
      <c r="G24" s="153"/>
      <c r="H24" s="153"/>
      <c r="I24" s="154"/>
      <c r="J24" s="154"/>
    </row>
    <row r="25" spans="1:10" s="2" customFormat="1" ht="27.75">
      <c r="A25" s="155"/>
      <c r="B25" s="157" t="s">
        <v>366</v>
      </c>
      <c r="C25" s="153"/>
      <c r="D25" s="154"/>
      <c r="E25" s="153"/>
      <c r="F25" s="153"/>
      <c r="G25" s="153"/>
      <c r="H25" s="153"/>
      <c r="I25" s="154"/>
      <c r="J25" s="154"/>
    </row>
    <row r="27" spans="1:10">
      <c r="B27" s="341" t="s">
        <v>363</v>
      </c>
    </row>
    <row r="28" spans="1:10">
      <c r="B28" s="342"/>
    </row>
    <row r="29" spans="1:10">
      <c r="B29" s="342"/>
    </row>
    <row r="30" spans="1:10">
      <c r="B30" s="342"/>
    </row>
    <row r="31" spans="1:10">
      <c r="B31" s="342"/>
    </row>
    <row r="32" spans="1:10">
      <c r="B32" s="342"/>
    </row>
    <row r="33" spans="1:10" ht="75" customHeight="1">
      <c r="B33" s="342"/>
    </row>
    <row r="36" spans="1:10">
      <c r="A36" s="158" t="s">
        <v>3</v>
      </c>
      <c r="B36" s="159" t="s">
        <v>4</v>
      </c>
      <c r="C36" s="154"/>
      <c r="E36" s="154"/>
      <c r="F36" s="154"/>
      <c r="G36" s="154"/>
      <c r="H36" s="154"/>
    </row>
    <row r="37" spans="1:10">
      <c r="A37" s="158"/>
      <c r="B37" s="159" t="s">
        <v>5</v>
      </c>
      <c r="C37" s="154"/>
      <c r="E37" s="154"/>
      <c r="F37" s="154"/>
      <c r="G37" s="154"/>
      <c r="H37" s="154"/>
    </row>
    <row r="38" spans="1:10">
      <c r="A38" s="158"/>
      <c r="B38" s="159" t="s">
        <v>6</v>
      </c>
      <c r="C38" s="154"/>
      <c r="E38" s="154"/>
      <c r="F38" s="154"/>
      <c r="G38" s="154"/>
      <c r="H38" s="154"/>
    </row>
    <row r="39" spans="1:10">
      <c r="A39" s="158"/>
      <c r="B39" s="159" t="s">
        <v>7</v>
      </c>
      <c r="C39" s="154"/>
      <c r="E39" s="154"/>
      <c r="F39" s="154"/>
      <c r="G39" s="154"/>
      <c r="H39" s="154"/>
    </row>
    <row r="40" spans="1:10" ht="15" customHeight="1">
      <c r="A40" s="158"/>
      <c r="B40" s="159" t="s">
        <v>8</v>
      </c>
      <c r="C40" s="154"/>
      <c r="E40" s="154"/>
      <c r="F40" s="154"/>
      <c r="G40" s="154"/>
      <c r="H40" s="154"/>
    </row>
    <row r="41" spans="1:10">
      <c r="A41" s="158"/>
      <c r="B41" s="159" t="s">
        <v>9</v>
      </c>
      <c r="C41" s="154"/>
      <c r="E41" s="154"/>
      <c r="F41" s="154"/>
      <c r="G41" s="154"/>
      <c r="H41" s="154"/>
    </row>
    <row r="42" spans="1:10" ht="18.75" customHeight="1">
      <c r="A42" s="158"/>
      <c r="B42" s="159" t="s">
        <v>10</v>
      </c>
      <c r="C42" s="154"/>
      <c r="E42" s="154"/>
      <c r="F42" s="154"/>
      <c r="G42" s="154"/>
      <c r="H42" s="154"/>
    </row>
    <row r="43" spans="1:10">
      <c r="A43" s="158"/>
      <c r="B43" s="159" t="s">
        <v>11</v>
      </c>
      <c r="C43" s="154"/>
      <c r="E43" s="154"/>
      <c r="F43" s="154"/>
      <c r="G43" s="154"/>
      <c r="H43" s="154"/>
    </row>
    <row r="44" spans="1:10">
      <c r="A44" s="158"/>
      <c r="B44" s="159" t="s">
        <v>12</v>
      </c>
      <c r="C44" s="154" t="s">
        <v>76</v>
      </c>
      <c r="D44" s="154">
        <v>1</v>
      </c>
      <c r="E44" s="154"/>
      <c r="F44" s="154"/>
      <c r="G44" s="154"/>
      <c r="H44" s="154"/>
      <c r="I44" s="160"/>
      <c r="J44" s="154">
        <f>D44*I44</f>
        <v>0</v>
      </c>
    </row>
    <row r="45" spans="1:10">
      <c r="A45" s="158"/>
      <c r="B45" s="159" t="s">
        <v>1</v>
      </c>
      <c r="C45" s="154"/>
      <c r="E45" s="154"/>
      <c r="F45" s="154"/>
      <c r="G45" s="154"/>
      <c r="H45" s="154"/>
      <c r="I45" s="160"/>
    </row>
    <row r="46" spans="1:10">
      <c r="A46" s="158"/>
      <c r="B46" s="159" t="s">
        <v>12</v>
      </c>
      <c r="C46" s="154" t="s">
        <v>76</v>
      </c>
      <c r="D46" s="154">
        <v>1</v>
      </c>
      <c r="E46" s="154"/>
      <c r="F46" s="154"/>
      <c r="G46" s="154"/>
      <c r="H46" s="154"/>
      <c r="I46" s="160"/>
      <c r="J46" s="154">
        <f>D46*I46</f>
        <v>0</v>
      </c>
    </row>
    <row r="47" spans="1:10">
      <c r="A47" s="158"/>
      <c r="B47" s="159"/>
      <c r="C47" s="154"/>
      <c r="E47" s="154"/>
      <c r="F47" s="154"/>
      <c r="G47" s="154"/>
      <c r="H47" s="154"/>
    </row>
    <row r="48" spans="1:10">
      <c r="A48" s="158"/>
      <c r="B48" s="159"/>
      <c r="C48" s="154"/>
      <c r="E48" s="154"/>
      <c r="F48" s="154"/>
      <c r="G48" s="154"/>
      <c r="H48" s="154"/>
    </row>
    <row r="49" spans="1:10" s="6" customFormat="1" ht="13.5" thickBot="1">
      <c r="A49" s="161"/>
      <c r="B49" s="162" t="s">
        <v>27</v>
      </c>
      <c r="C49" s="163"/>
      <c r="D49" s="163"/>
      <c r="E49" s="163"/>
      <c r="F49" s="163"/>
      <c r="G49" s="163"/>
      <c r="H49" s="163"/>
      <c r="I49" s="163"/>
      <c r="J49" s="163">
        <f>SUM(J26:J48)</f>
        <v>0</v>
      </c>
    </row>
    <row r="53" spans="1:10">
      <c r="A53" s="151" t="s">
        <v>19</v>
      </c>
      <c r="B53" s="152" t="s">
        <v>20</v>
      </c>
    </row>
    <row r="55" spans="1:10" ht="97.5" customHeight="1">
      <c r="B55" s="164" t="s">
        <v>101</v>
      </c>
    </row>
    <row r="56" spans="1:10" ht="30" customHeight="1">
      <c r="B56" s="164" t="s">
        <v>102</v>
      </c>
    </row>
    <row r="57" spans="1:10" ht="16.5" customHeight="1"/>
    <row r="59" spans="1:10" ht="57.75" customHeight="1">
      <c r="A59" s="155">
        <v>1</v>
      </c>
      <c r="B59" s="156" t="s">
        <v>100</v>
      </c>
    </row>
    <row r="60" spans="1:10">
      <c r="C60" s="153" t="s">
        <v>14</v>
      </c>
      <c r="D60" s="154">
        <v>32.1</v>
      </c>
      <c r="I60" s="160"/>
      <c r="J60" s="154">
        <f>D60*I60</f>
        <v>0</v>
      </c>
    </row>
    <row r="61" spans="1:10">
      <c r="I61" s="160"/>
    </row>
    <row r="62" spans="1:10" ht="42.75" customHeight="1">
      <c r="A62" s="155">
        <v>3</v>
      </c>
      <c r="B62" s="156" t="s">
        <v>124</v>
      </c>
      <c r="I62" s="160"/>
    </row>
    <row r="63" spans="1:10">
      <c r="C63" s="153" t="s">
        <v>14</v>
      </c>
      <c r="D63" s="154">
        <v>37</v>
      </c>
      <c r="I63" s="160"/>
      <c r="J63" s="154">
        <f>D63*I63</f>
        <v>0</v>
      </c>
    </row>
    <row r="64" spans="1:10">
      <c r="I64" s="160"/>
    </row>
    <row r="65" spans="1:10" ht="28.5" customHeight="1">
      <c r="A65" s="155">
        <v>3</v>
      </c>
      <c r="B65" s="156" t="s">
        <v>85</v>
      </c>
      <c r="I65" s="160"/>
    </row>
    <row r="66" spans="1:10" ht="15" customHeight="1">
      <c r="C66" s="153" t="s">
        <v>76</v>
      </c>
      <c r="D66" s="154">
        <v>5</v>
      </c>
      <c r="I66" s="160"/>
      <c r="J66" s="154">
        <f>D66*I66</f>
        <v>0</v>
      </c>
    </row>
    <row r="67" spans="1:10" ht="12.75" customHeight="1">
      <c r="I67" s="160"/>
    </row>
    <row r="68" spans="1:10" ht="25.5">
      <c r="A68" s="155">
        <v>12</v>
      </c>
      <c r="B68" s="156" t="s">
        <v>52</v>
      </c>
      <c r="I68" s="160"/>
    </row>
    <row r="69" spans="1:10">
      <c r="C69" s="153" t="s">
        <v>15</v>
      </c>
      <c r="D69" s="154">
        <v>20</v>
      </c>
      <c r="I69" s="160"/>
      <c r="J69" s="154">
        <f>D69*I69</f>
        <v>0</v>
      </c>
    </row>
    <row r="71" spans="1:10" ht="13.5" thickBot="1">
      <c r="A71" s="166"/>
      <c r="B71" s="167" t="s">
        <v>27</v>
      </c>
      <c r="C71" s="168"/>
      <c r="D71" s="163"/>
      <c r="E71" s="168"/>
      <c r="F71" s="168"/>
      <c r="G71" s="168"/>
      <c r="H71" s="168"/>
      <c r="I71" s="163"/>
      <c r="J71" s="163">
        <f>SUM(J68:J70)</f>
        <v>0</v>
      </c>
    </row>
    <row r="73" spans="1:10" hidden="1">
      <c r="A73" s="176"/>
    </row>
    <row r="74" spans="1:10" hidden="1"/>
    <row r="75" spans="1:10" hidden="1">
      <c r="B75" s="152" t="s">
        <v>26</v>
      </c>
    </row>
    <row r="76" spans="1:10" hidden="1">
      <c r="A76" s="151" t="s">
        <v>23</v>
      </c>
    </row>
    <row r="77" spans="1:10" hidden="1"/>
    <row r="78" spans="1:10" hidden="1"/>
    <row r="79" spans="1:10" hidden="1"/>
    <row r="80" spans="1:10" hidden="1"/>
    <row r="133" spans="1:10" ht="13.5" thickBot="1">
      <c r="A133" s="176"/>
      <c r="B133" s="167" t="s">
        <v>30</v>
      </c>
      <c r="C133" s="178"/>
      <c r="D133" s="163"/>
      <c r="E133" s="168"/>
      <c r="F133" s="168"/>
      <c r="G133" s="168"/>
      <c r="H133" s="168"/>
      <c r="I133" s="163"/>
      <c r="J133" s="163">
        <f>SUM(J76:J131)</f>
        <v>0</v>
      </c>
    </row>
    <row r="134" spans="1:10">
      <c r="A134" s="177"/>
    </row>
    <row r="135" spans="1:10">
      <c r="A135" s="176"/>
    </row>
    <row r="136" spans="1:10">
      <c r="A136" s="176"/>
    </row>
    <row r="137" spans="1:10">
      <c r="A137" s="176"/>
    </row>
    <row r="138" spans="1:10" ht="66" customHeight="1"/>
    <row r="177" spans="3:10">
      <c r="C177" s="169"/>
    </row>
    <row r="179" spans="3:10">
      <c r="J179" s="170"/>
    </row>
    <row r="180" spans="3:10">
      <c r="J180" s="170"/>
    </row>
    <row r="242" spans="1:10" s="6" customFormat="1">
      <c r="A242" s="155"/>
      <c r="B242" s="156"/>
      <c r="C242" s="153"/>
      <c r="D242" s="154"/>
      <c r="E242" s="153"/>
      <c r="F242" s="153"/>
      <c r="G242" s="153"/>
      <c r="H242" s="153"/>
      <c r="I242" s="154"/>
      <c r="J242" s="154"/>
    </row>
    <row r="243" spans="1:10" s="6" customFormat="1">
      <c r="A243" s="155"/>
      <c r="B243" s="156"/>
      <c r="C243" s="153"/>
      <c r="D243" s="154"/>
      <c r="E243" s="153"/>
      <c r="F243" s="153"/>
      <c r="G243" s="153"/>
      <c r="H243" s="153"/>
      <c r="I243" s="154"/>
      <c r="J243" s="154"/>
    </row>
  </sheetData>
  <sheetProtection password="C7BA" sheet="1" objects="1" scenarios="1"/>
  <mergeCells count="1">
    <mergeCell ref="B27:B33"/>
  </mergeCells>
  <phoneticPr fontId="5" type="noConversion"/>
  <pageMargins left="0.70866141732283472" right="0.51181102362204722" top="1.1023622047244095" bottom="0.74803149606299213" header="0.31496062992125984" footer="0.31496062992125984"/>
  <pageSetup paperSize="9" scale="75" firstPageNumber="3" fitToHeight="6" orientation="portrait" useFirstPageNumber="1" horizontalDpi="300" verticalDpi="300" r:id="rId1"/>
  <headerFooter>
    <oddFooter>&amp;L&amp;9OCENA INVESTICIJE&amp;C&amp;9&amp;P&amp;R&amp;9PROJEKTANTSKI POPIS</oddFooter>
  </headerFooter>
  <rowBreaks count="2" manualBreakCount="2">
    <brk id="51" max="9" man="1"/>
    <brk id="71"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2:K43"/>
  <sheetViews>
    <sheetView view="pageBreakPreview" zoomScale="112" zoomScaleNormal="100" zoomScaleSheetLayoutView="112" workbookViewId="0">
      <selection activeCell="B2" sqref="B2"/>
    </sheetView>
  </sheetViews>
  <sheetFormatPr defaultRowHeight="18" customHeight="1"/>
  <cols>
    <col min="1" max="1" width="9.140625" style="19"/>
    <col min="2" max="2" width="41.85546875" style="15" customWidth="1"/>
    <col min="3" max="3" width="6.140625" style="15" customWidth="1"/>
    <col min="4" max="4" width="4.42578125" style="15" customWidth="1"/>
    <col min="5" max="5" width="3.85546875" style="15" customWidth="1"/>
    <col min="6" max="6" width="20.5703125" style="15" customWidth="1"/>
    <col min="7" max="16384" width="9.140625" style="15"/>
  </cols>
  <sheetData>
    <row r="2" spans="1:7" ht="18" customHeight="1">
      <c r="B2" s="6" t="s">
        <v>362</v>
      </c>
    </row>
    <row r="4" spans="1:7" s="13" customFormat="1" ht="18" customHeight="1">
      <c r="A4" s="51" t="s">
        <v>58</v>
      </c>
      <c r="B4" s="52" t="s">
        <v>32</v>
      </c>
      <c r="C4" s="53"/>
      <c r="D4" s="53"/>
      <c r="E4" s="53"/>
      <c r="F4" s="54"/>
      <c r="G4" s="20"/>
    </row>
    <row r="5" spans="1:7" s="13" customFormat="1" ht="18" customHeight="1">
      <c r="A5" s="55"/>
      <c r="B5" s="53"/>
      <c r="C5" s="53"/>
      <c r="D5" s="53"/>
      <c r="E5" s="53"/>
      <c r="F5" s="54"/>
      <c r="G5" s="20"/>
    </row>
    <row r="6" spans="1:7" s="13" customFormat="1" ht="18" customHeight="1">
      <c r="A6" s="56" t="s">
        <v>17</v>
      </c>
      <c r="B6" s="57" t="s">
        <v>59</v>
      </c>
      <c r="C6" s="57"/>
      <c r="D6" s="58"/>
      <c r="E6" s="58"/>
      <c r="F6" s="54">
        <f>'OBRTNIŠKA DELA POPIS'!F21</f>
        <v>0</v>
      </c>
      <c r="G6" s="20"/>
    </row>
    <row r="7" spans="1:7" s="13" customFormat="1" ht="18" customHeight="1">
      <c r="A7" s="56" t="s">
        <v>19</v>
      </c>
      <c r="B7" s="57" t="s">
        <v>33</v>
      </c>
      <c r="C7" s="57"/>
      <c r="D7" s="58"/>
      <c r="E7" s="58"/>
      <c r="F7" s="54">
        <f>'OBRTNIŠKA DELA POPIS'!F29</f>
        <v>0</v>
      </c>
      <c r="G7" s="20"/>
    </row>
    <row r="8" spans="1:7" s="13" customFormat="1" ht="18" customHeight="1">
      <c r="A8" s="56" t="s">
        <v>21</v>
      </c>
      <c r="B8" s="57" t="s">
        <v>104</v>
      </c>
      <c r="C8" s="57"/>
      <c r="D8" s="58"/>
      <c r="E8" s="58"/>
      <c r="F8" s="54">
        <f>'OBRTNIŠKA DELA POPIS'!F59</f>
        <v>0</v>
      </c>
      <c r="G8" s="20"/>
    </row>
    <row r="9" spans="1:7" s="13" customFormat="1" ht="18" customHeight="1">
      <c r="A9" s="56" t="s">
        <v>22</v>
      </c>
      <c r="B9" s="57" t="s">
        <v>66</v>
      </c>
      <c r="C9" s="57"/>
      <c r="D9" s="58"/>
      <c r="E9" s="58"/>
      <c r="F9" s="54">
        <f>'OBRTNIŠKA DELA POPIS'!F76</f>
        <v>0</v>
      </c>
      <c r="G9" s="20"/>
    </row>
    <row r="10" spans="1:7" s="13" customFormat="1" ht="18" customHeight="1">
      <c r="A10" s="56" t="s">
        <v>23</v>
      </c>
      <c r="B10" s="57" t="s">
        <v>60</v>
      </c>
      <c r="C10" s="57"/>
      <c r="D10" s="58"/>
      <c r="E10" s="58"/>
      <c r="F10" s="54">
        <f>'OBRTNIŠKA DELA POPIS'!F93</f>
        <v>0</v>
      </c>
      <c r="G10" s="20"/>
    </row>
    <row r="11" spans="1:7" s="13" customFormat="1" ht="18" customHeight="1">
      <c r="A11" s="56" t="s">
        <v>24</v>
      </c>
      <c r="B11" s="57" t="s">
        <v>71</v>
      </c>
      <c r="C11" s="57"/>
      <c r="D11" s="58"/>
      <c r="E11" s="58"/>
      <c r="F11" s="54">
        <f>'OBRTNIŠKA DELA POPIS'!F127</f>
        <v>0</v>
      </c>
      <c r="G11" s="20"/>
    </row>
    <row r="12" spans="1:7" s="13" customFormat="1" ht="18" customHeight="1">
      <c r="A12" s="59" t="s">
        <v>25</v>
      </c>
      <c r="B12" s="57" t="s">
        <v>61</v>
      </c>
      <c r="C12" s="57"/>
      <c r="D12" s="58"/>
      <c r="E12" s="58"/>
      <c r="F12" s="54">
        <f>'OBRTNIŠKA DELA POPIS'!F130</f>
        <v>0</v>
      </c>
      <c r="G12" s="20"/>
    </row>
    <row r="13" spans="1:7" s="13" customFormat="1" ht="18" customHeight="1">
      <c r="A13" s="56" t="s">
        <v>49</v>
      </c>
      <c r="B13" s="57" t="s">
        <v>62</v>
      </c>
      <c r="C13" s="57"/>
      <c r="D13" s="58"/>
      <c r="E13" s="58"/>
      <c r="F13" s="54">
        <f>'OBRTNIŠKA DELA POPIS'!F122</f>
        <v>0</v>
      </c>
      <c r="G13" s="20"/>
    </row>
    <row r="14" spans="1:7" s="13" customFormat="1" ht="18" customHeight="1">
      <c r="A14" s="56" t="s">
        <v>50</v>
      </c>
      <c r="B14" s="57" t="s">
        <v>63</v>
      </c>
      <c r="C14" s="57"/>
      <c r="D14" s="58"/>
      <c r="E14" s="58"/>
      <c r="F14" s="54">
        <f>'OBRTNIŠKA DELA POPIS'!F137</f>
        <v>0</v>
      </c>
      <c r="G14" s="20"/>
    </row>
    <row r="15" spans="1:7" s="13" customFormat="1" ht="18" customHeight="1">
      <c r="A15" s="56" t="s">
        <v>51</v>
      </c>
      <c r="B15" s="343" t="s">
        <v>64</v>
      </c>
      <c r="C15" s="343"/>
      <c r="D15" s="58"/>
      <c r="E15" s="58"/>
      <c r="F15" s="54">
        <f>'OBRTNIŠKA DELA POPIS'!F169</f>
        <v>50</v>
      </c>
      <c r="G15" s="20"/>
    </row>
    <row r="16" spans="1:7" s="13" customFormat="1" ht="18" customHeight="1">
      <c r="A16" s="56" t="s">
        <v>131</v>
      </c>
      <c r="B16" s="67" t="s">
        <v>130</v>
      </c>
      <c r="C16" s="57"/>
      <c r="D16" s="58"/>
      <c r="E16" s="58"/>
      <c r="F16" s="54">
        <f>SUM(F6:F15)*5%</f>
        <v>2.5</v>
      </c>
      <c r="G16" s="20"/>
    </row>
    <row r="17" spans="1:7" s="13" customFormat="1" ht="18" customHeight="1">
      <c r="A17" s="55"/>
      <c r="B17" s="53"/>
      <c r="C17" s="53"/>
      <c r="D17" s="53"/>
      <c r="E17" s="53"/>
      <c r="F17" s="60"/>
      <c r="G17" s="20"/>
    </row>
    <row r="18" spans="1:7" s="13" customFormat="1" ht="18" customHeight="1" thickBot="1">
      <c r="A18" s="61" t="s">
        <v>58</v>
      </c>
      <c r="B18" s="62" t="s">
        <v>65</v>
      </c>
      <c r="C18" s="62"/>
      <c r="D18" s="62"/>
      <c r="E18" s="62"/>
      <c r="F18" s="63">
        <f>SUM(F6:F17)</f>
        <v>52.5</v>
      </c>
    </row>
    <row r="19" spans="1:7" ht="18" customHeight="1" thickTop="1">
      <c r="A19" s="64"/>
      <c r="B19" s="58"/>
      <c r="C19" s="58"/>
      <c r="D19" s="58"/>
      <c r="E19" s="58"/>
      <c r="F19" s="65"/>
      <c r="G19" s="13"/>
    </row>
    <row r="20" spans="1:7" ht="18" customHeight="1">
      <c r="A20" s="45"/>
      <c r="B20" s="37"/>
      <c r="C20" s="37"/>
      <c r="D20" s="37"/>
      <c r="E20" s="37"/>
      <c r="F20" s="66"/>
    </row>
    <row r="21" spans="1:7" ht="18" customHeight="1">
      <c r="A21" s="45"/>
      <c r="B21" s="37"/>
      <c r="C21" s="37"/>
      <c r="D21" s="37"/>
      <c r="E21" s="37"/>
      <c r="F21" s="66"/>
    </row>
    <row r="43" spans="11:11" ht="18" customHeight="1">
      <c r="K43" s="18"/>
    </row>
  </sheetData>
  <mergeCells count="1">
    <mergeCell ref="B15:C15"/>
  </mergeCells>
  <phoneticPr fontId="5"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21" max="5" man="1"/>
  </rowBreaks>
  <colBreaks count="1" manualBreakCount="1">
    <brk id="6" min="3" max="56"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322"/>
  <sheetViews>
    <sheetView view="pageBreakPreview" zoomScaleNormal="100" zoomScaleSheetLayoutView="100" workbookViewId="0">
      <selection activeCell="I161" sqref="I161"/>
    </sheetView>
  </sheetViews>
  <sheetFormatPr defaultRowHeight="15"/>
  <cols>
    <col min="1" max="1" width="4.5703125" style="180" customWidth="1"/>
    <col min="2" max="2" width="46.42578125" style="219" customWidth="1"/>
    <col min="3" max="3" width="8.28515625" style="182" customWidth="1"/>
    <col min="4" max="4" width="8.7109375" style="183" customWidth="1"/>
    <col min="5" max="5" width="9.5703125" style="184" customWidth="1"/>
    <col min="6" max="6" width="21.140625" style="185" customWidth="1"/>
    <col min="7" max="7" width="14" style="186" hidden="1" customWidth="1"/>
    <col min="8" max="8" width="9.140625" style="186"/>
    <col min="9" max="9" width="9.140625" style="12"/>
    <col min="10" max="10" width="6.7109375" style="12" customWidth="1"/>
    <col min="11" max="16384" width="9.140625" style="12"/>
  </cols>
  <sheetData>
    <row r="1" spans="1:8">
      <c r="B1" s="181" t="s">
        <v>53</v>
      </c>
      <c r="H1" s="186" t="s">
        <v>34</v>
      </c>
    </row>
    <row r="2" spans="1:8">
      <c r="B2" s="187"/>
    </row>
    <row r="3" spans="1:8">
      <c r="B3" s="152" t="s">
        <v>39</v>
      </c>
    </row>
    <row r="4" spans="1:8">
      <c r="B4" s="187"/>
    </row>
    <row r="5" spans="1:8">
      <c r="B5" s="341" t="s">
        <v>363</v>
      </c>
    </row>
    <row r="6" spans="1:8">
      <c r="B6" s="342"/>
    </row>
    <row r="7" spans="1:8">
      <c r="B7" s="342"/>
    </row>
    <row r="8" spans="1:8">
      <c r="B8" s="342"/>
    </row>
    <row r="9" spans="1:8">
      <c r="B9" s="342"/>
    </row>
    <row r="10" spans="1:8">
      <c r="B10" s="342"/>
    </row>
    <row r="11" spans="1:8" ht="81" customHeight="1">
      <c r="B11" s="342"/>
    </row>
    <row r="12" spans="1:8" s="13" customFormat="1">
      <c r="A12" s="188"/>
      <c r="B12" s="187"/>
      <c r="C12" s="189"/>
      <c r="D12" s="183"/>
      <c r="E12" s="190" t="s">
        <v>34</v>
      </c>
      <c r="F12" s="191"/>
      <c r="G12" s="186"/>
      <c r="H12" s="186"/>
    </row>
    <row r="13" spans="1:8" s="13" customFormat="1">
      <c r="A13" s="188"/>
      <c r="B13" s="192" t="s">
        <v>72</v>
      </c>
      <c r="C13" s="193"/>
      <c r="D13" s="183"/>
      <c r="E13" s="190" t="s">
        <v>34</v>
      </c>
      <c r="F13" s="191"/>
      <c r="G13" s="186"/>
      <c r="H13" s="186"/>
    </row>
    <row r="14" spans="1:8" s="13" customFormat="1">
      <c r="A14" s="188"/>
      <c r="B14" s="194"/>
      <c r="C14" s="195"/>
      <c r="D14" s="196"/>
      <c r="E14" s="174"/>
      <c r="F14" s="197"/>
      <c r="G14" s="186"/>
      <c r="H14" s="186"/>
    </row>
    <row r="15" spans="1:8" s="13" customFormat="1" ht="51">
      <c r="A15" s="198"/>
      <c r="B15" s="164" t="s">
        <v>119</v>
      </c>
      <c r="C15" s="199"/>
      <c r="D15" s="200"/>
      <c r="E15" s="175"/>
      <c r="F15" s="197"/>
      <c r="G15" s="186"/>
      <c r="H15" s="186"/>
    </row>
    <row r="16" spans="1:8" s="13" customFormat="1">
      <c r="A16" s="201"/>
      <c r="B16" s="202"/>
      <c r="C16" s="199"/>
      <c r="D16" s="200"/>
      <c r="E16" s="203"/>
      <c r="F16" s="197"/>
      <c r="G16" s="186"/>
      <c r="H16" s="186"/>
    </row>
    <row r="17" spans="1:8" s="13" customFormat="1" ht="63.75">
      <c r="A17" s="201">
        <v>2</v>
      </c>
      <c r="B17" s="202" t="s">
        <v>120</v>
      </c>
      <c r="C17" s="199"/>
      <c r="D17" s="200"/>
      <c r="E17" s="203"/>
      <c r="F17" s="197"/>
      <c r="G17" s="186"/>
      <c r="H17" s="186"/>
    </row>
    <row r="18" spans="1:8" s="13" customFormat="1">
      <c r="A18" s="201"/>
      <c r="B18" s="202"/>
      <c r="C18" s="199" t="s">
        <v>77</v>
      </c>
      <c r="D18" s="200">
        <v>30</v>
      </c>
      <c r="E18" s="203"/>
      <c r="F18" s="175">
        <f>D18*E18</f>
        <v>0</v>
      </c>
      <c r="G18" s="186"/>
      <c r="H18" s="186"/>
    </row>
    <row r="19" spans="1:8" s="14" customFormat="1" ht="18.75" customHeight="1">
      <c r="A19" s="180"/>
      <c r="B19" s="204"/>
      <c r="C19" s="172"/>
      <c r="D19" s="173"/>
      <c r="E19" s="190"/>
      <c r="F19" s="197"/>
      <c r="G19" s="205"/>
      <c r="H19" s="206"/>
    </row>
    <row r="20" spans="1:8" s="14" customFormat="1">
      <c r="A20" s="180"/>
      <c r="B20" s="204"/>
      <c r="C20" s="207"/>
      <c r="D20" s="208"/>
      <c r="E20" s="191"/>
      <c r="F20" s="197"/>
      <c r="G20" s="205"/>
      <c r="H20" s="206"/>
    </row>
    <row r="21" spans="1:8" s="14" customFormat="1" ht="15.75" thickBot="1">
      <c r="A21" s="180"/>
      <c r="B21" s="209" t="s">
        <v>30</v>
      </c>
      <c r="C21" s="210"/>
      <c r="D21" s="211"/>
      <c r="E21" s="212" t="s">
        <v>34</v>
      </c>
      <c r="F21" s="213">
        <f>SUM(F16:F19)</f>
        <v>0</v>
      </c>
      <c r="G21" s="205"/>
      <c r="H21" s="206"/>
    </row>
    <row r="22" spans="1:8" s="14" customFormat="1" ht="15.75" thickTop="1">
      <c r="A22" s="214"/>
      <c r="B22" s="215"/>
      <c r="C22" s="216"/>
      <c r="D22" s="217"/>
      <c r="E22" s="218" t="s">
        <v>34</v>
      </c>
      <c r="F22" s="218"/>
      <c r="G22" s="205"/>
      <c r="H22" s="206"/>
    </row>
    <row r="23" spans="1:8" s="13" customFormat="1">
      <c r="A23" s="214"/>
      <c r="B23" s="219"/>
      <c r="C23" s="220"/>
      <c r="D23" s="183"/>
      <c r="E23" s="191"/>
      <c r="F23" s="191"/>
      <c r="G23" s="186"/>
      <c r="H23" s="186"/>
    </row>
    <row r="24" spans="1:8" s="17" customFormat="1">
      <c r="A24" s="214"/>
      <c r="B24" s="192" t="s">
        <v>73</v>
      </c>
      <c r="C24" s="221"/>
      <c r="D24" s="183"/>
      <c r="E24" s="218"/>
      <c r="F24" s="218"/>
      <c r="G24" s="222"/>
      <c r="H24" s="222"/>
    </row>
    <row r="25" spans="1:8" s="17" customFormat="1">
      <c r="A25" s="214"/>
      <c r="B25" s="222"/>
      <c r="C25" s="221"/>
      <c r="D25" s="183"/>
      <c r="E25" s="218"/>
      <c r="F25" s="208"/>
      <c r="G25" s="222"/>
      <c r="H25" s="222"/>
    </row>
    <row r="26" spans="1:8" s="17" customFormat="1" ht="25.5">
      <c r="A26" s="214">
        <v>1</v>
      </c>
      <c r="B26" s="223" t="s">
        <v>87</v>
      </c>
      <c r="C26" s="224"/>
      <c r="D26" s="208"/>
      <c r="E26" s="218"/>
      <c r="F26" s="208"/>
      <c r="G26" s="222"/>
      <c r="H26" s="222"/>
    </row>
    <row r="27" spans="1:8" s="17" customFormat="1">
      <c r="A27" s="214" t="s">
        <v>34</v>
      </c>
      <c r="B27" s="223"/>
      <c r="C27" s="224" t="s">
        <v>13</v>
      </c>
      <c r="D27" s="208">
        <v>5</v>
      </c>
      <c r="E27" s="225"/>
      <c r="F27" s="175">
        <f>D27*E27</f>
        <v>0</v>
      </c>
      <c r="G27" s="222"/>
      <c r="H27" s="222"/>
    </row>
    <row r="28" spans="1:8" s="17" customFormat="1">
      <c r="A28" s="214"/>
      <c r="B28" s="223"/>
      <c r="C28" s="224"/>
      <c r="D28" s="208"/>
      <c r="E28" s="184"/>
      <c r="F28" s="208"/>
      <c r="G28" s="222"/>
      <c r="H28" s="222"/>
    </row>
    <row r="29" spans="1:8" s="17" customFormat="1" ht="15.75" thickBot="1">
      <c r="A29" s="214"/>
      <c r="B29" s="209" t="s">
        <v>30</v>
      </c>
      <c r="C29" s="210"/>
      <c r="D29" s="211"/>
      <c r="E29" s="212" t="s">
        <v>34</v>
      </c>
      <c r="F29" s="213">
        <f>SUM(F26:F27)</f>
        <v>0</v>
      </c>
      <c r="G29" s="222"/>
      <c r="H29" s="222"/>
    </row>
    <row r="30" spans="1:8" s="17" customFormat="1" ht="15.75" thickTop="1">
      <c r="A30" s="214"/>
      <c r="B30" s="226"/>
      <c r="C30" s="227"/>
      <c r="D30" s="228"/>
      <c r="E30" s="208"/>
      <c r="F30" s="229"/>
      <c r="G30" s="222"/>
      <c r="H30" s="222"/>
    </row>
    <row r="31" spans="1:8" s="17" customFormat="1">
      <c r="A31" s="214"/>
      <c r="B31" s="215"/>
      <c r="C31" s="216"/>
      <c r="D31" s="217"/>
      <c r="E31" s="218"/>
      <c r="F31" s="218"/>
      <c r="G31" s="222"/>
      <c r="H31" s="222"/>
    </row>
    <row r="32" spans="1:8" s="17" customFormat="1">
      <c r="A32" s="214"/>
      <c r="B32" s="192" t="s">
        <v>88</v>
      </c>
      <c r="C32" s="216"/>
      <c r="D32" s="217"/>
      <c r="E32" s="218"/>
      <c r="F32" s="218"/>
      <c r="G32" s="222"/>
      <c r="H32" s="222"/>
    </row>
    <row r="33" spans="1:8" s="17" customFormat="1">
      <c r="A33" s="230"/>
      <c r="B33" s="231" t="s">
        <v>90</v>
      </c>
      <c r="C33" s="231"/>
      <c r="D33" s="232"/>
      <c r="E33" s="232"/>
      <c r="F33" s="232"/>
      <c r="G33" s="222"/>
      <c r="H33" s="222"/>
    </row>
    <row r="34" spans="1:8" s="17" customFormat="1" ht="25.5">
      <c r="A34" s="230"/>
      <c r="B34" s="157" t="s">
        <v>89</v>
      </c>
      <c r="C34" s="231"/>
      <c r="D34" s="232"/>
      <c r="E34" s="232"/>
      <c r="F34" s="232"/>
      <c r="G34" s="222"/>
      <c r="H34" s="222"/>
    </row>
    <row r="35" spans="1:8" s="17" customFormat="1" ht="25.5">
      <c r="A35" s="230"/>
      <c r="B35" s="157" t="s">
        <v>91</v>
      </c>
      <c r="C35" s="231"/>
      <c r="D35" s="232"/>
      <c r="E35" s="232"/>
      <c r="F35" s="232"/>
      <c r="G35" s="222"/>
      <c r="H35" s="222"/>
    </row>
    <row r="36" spans="1:8" s="17" customFormat="1" ht="25.5">
      <c r="A36" s="230"/>
      <c r="B36" s="157" t="s">
        <v>92</v>
      </c>
      <c r="C36" s="231"/>
      <c r="D36" s="232"/>
      <c r="E36" s="232"/>
      <c r="F36" s="232"/>
      <c r="G36" s="222"/>
      <c r="H36" s="222"/>
    </row>
    <row r="37" spans="1:8" s="17" customFormat="1" ht="63.75">
      <c r="A37" s="230"/>
      <c r="B37" s="233" t="s">
        <v>93</v>
      </c>
      <c r="C37" s="231"/>
      <c r="D37" s="232"/>
      <c r="E37" s="232"/>
      <c r="F37" s="232"/>
      <c r="G37" s="222"/>
      <c r="H37" s="222"/>
    </row>
    <row r="38" spans="1:8" s="17" customFormat="1" ht="38.25">
      <c r="A38" s="230"/>
      <c r="B38" s="234" t="s">
        <v>129</v>
      </c>
      <c r="C38" s="231"/>
      <c r="D38" s="235"/>
      <c r="E38" s="232"/>
      <c r="F38" s="232"/>
      <c r="G38" s="222"/>
      <c r="H38" s="222"/>
    </row>
    <row r="39" spans="1:8" s="17" customFormat="1" ht="63.75">
      <c r="A39" s="236"/>
      <c r="B39" s="165" t="s">
        <v>128</v>
      </c>
      <c r="C39" s="237"/>
      <c r="D39" s="235"/>
      <c r="E39" s="232"/>
      <c r="F39" s="232"/>
      <c r="G39" s="222"/>
      <c r="H39" s="222"/>
    </row>
    <row r="40" spans="1:8" s="17" customFormat="1">
      <c r="A40" s="236"/>
      <c r="B40" s="165" t="s">
        <v>106</v>
      </c>
      <c r="C40" s="237"/>
      <c r="D40" s="235"/>
      <c r="E40" s="232"/>
      <c r="F40" s="232"/>
      <c r="G40" s="222"/>
      <c r="H40" s="222"/>
    </row>
    <row r="41" spans="1:8" s="17" customFormat="1" ht="30.75" customHeight="1">
      <c r="A41" s="236"/>
      <c r="B41" s="165" t="s">
        <v>107</v>
      </c>
      <c r="C41" s="237"/>
      <c r="D41" s="235"/>
      <c r="E41" s="232"/>
      <c r="F41" s="232"/>
      <c r="G41" s="222"/>
      <c r="H41" s="222"/>
    </row>
    <row r="42" spans="1:8" s="17" customFormat="1" ht="28.5" customHeight="1">
      <c r="A42" s="236"/>
      <c r="B42" s="238" t="s">
        <v>374</v>
      </c>
      <c r="C42" s="239"/>
      <c r="D42" s="235"/>
      <c r="E42" s="232"/>
      <c r="F42" s="232"/>
      <c r="G42" s="222"/>
      <c r="H42" s="222"/>
    </row>
    <row r="43" spans="1:8" s="17" customFormat="1" ht="21.75" customHeight="1">
      <c r="A43" s="236"/>
      <c r="B43" s="344" t="s">
        <v>116</v>
      </c>
      <c r="C43" s="345"/>
      <c r="D43" s="235"/>
      <c r="E43" s="232"/>
      <c r="F43" s="232"/>
      <c r="G43" s="222"/>
      <c r="H43" s="222"/>
    </row>
    <row r="44" spans="1:8" s="17" customFormat="1" ht="21.75" customHeight="1">
      <c r="A44" s="236"/>
      <c r="B44" s="238" t="s">
        <v>108</v>
      </c>
      <c r="C44" s="239"/>
      <c r="D44" s="235"/>
      <c r="E44" s="232"/>
      <c r="F44" s="232"/>
      <c r="G44" s="222"/>
      <c r="H44" s="222"/>
    </row>
    <row r="45" spans="1:8" s="17" customFormat="1" ht="15.75" customHeight="1">
      <c r="A45" s="236"/>
      <c r="B45" s="238" t="s">
        <v>109</v>
      </c>
      <c r="C45" s="239"/>
      <c r="D45" s="235"/>
      <c r="E45" s="232"/>
      <c r="F45" s="232"/>
      <c r="G45" s="222"/>
      <c r="H45" s="222"/>
    </row>
    <row r="46" spans="1:8" s="17" customFormat="1">
      <c r="A46" s="236"/>
      <c r="B46" s="238" t="s">
        <v>110</v>
      </c>
      <c r="C46" s="239"/>
      <c r="D46" s="235"/>
      <c r="E46" s="232"/>
      <c r="F46" s="232"/>
      <c r="G46" s="222"/>
      <c r="H46" s="222"/>
    </row>
    <row r="47" spans="1:8" s="17" customFormat="1">
      <c r="A47" s="236"/>
      <c r="B47" s="238" t="s">
        <v>111</v>
      </c>
      <c r="C47" s="239"/>
      <c r="D47" s="235"/>
      <c r="E47" s="232"/>
      <c r="F47" s="232"/>
      <c r="G47" s="222"/>
      <c r="H47" s="222"/>
    </row>
    <row r="48" spans="1:8" s="17" customFormat="1" ht="38.25">
      <c r="A48" s="236"/>
      <c r="B48" s="238" t="s">
        <v>112</v>
      </c>
      <c r="C48" s="240"/>
      <c r="D48" s="235"/>
      <c r="E48" s="232"/>
      <c r="F48" s="232"/>
      <c r="G48" s="222"/>
      <c r="H48" s="222"/>
    </row>
    <row r="49" spans="1:14" s="17" customFormat="1" ht="25.5">
      <c r="A49" s="236"/>
      <c r="B49" s="238" t="s">
        <v>122</v>
      </c>
      <c r="C49" s="238"/>
      <c r="D49" s="235"/>
      <c r="E49" s="232"/>
      <c r="F49" s="232"/>
      <c r="G49" s="222"/>
      <c r="H49" s="222"/>
    </row>
    <row r="50" spans="1:14" s="17" customFormat="1" ht="25.5">
      <c r="A50" s="236"/>
      <c r="B50" s="238" t="s">
        <v>113</v>
      </c>
      <c r="C50" s="238"/>
      <c r="D50" s="235"/>
      <c r="E50" s="232"/>
      <c r="F50" s="232"/>
      <c r="G50" s="222"/>
      <c r="H50" s="222"/>
    </row>
    <row r="51" spans="1:14" s="17" customFormat="1" ht="25.5">
      <c r="A51" s="236"/>
      <c r="B51" s="165" t="s">
        <v>114</v>
      </c>
      <c r="C51" s="237"/>
      <c r="D51" s="235"/>
      <c r="E51" s="232"/>
      <c r="F51" s="232"/>
      <c r="G51" s="222"/>
      <c r="H51" s="222"/>
    </row>
    <row r="52" spans="1:14" s="17" customFormat="1" ht="25.5">
      <c r="A52" s="214"/>
      <c r="B52" s="241" t="s">
        <v>123</v>
      </c>
      <c r="C52" s="216"/>
      <c r="D52" s="217"/>
      <c r="E52" s="218"/>
      <c r="F52" s="218"/>
      <c r="G52" s="222"/>
      <c r="H52" s="222"/>
    </row>
    <row r="53" spans="1:14" s="17" customFormat="1">
      <c r="A53" s="214"/>
      <c r="B53" s="215"/>
      <c r="C53" s="216"/>
      <c r="D53" s="217"/>
      <c r="E53" s="218"/>
      <c r="F53" s="218"/>
      <c r="G53" s="222"/>
      <c r="H53" s="222"/>
    </row>
    <row r="54" spans="1:14" s="13" customFormat="1" ht="18" customHeight="1">
      <c r="A54" s="214" t="s">
        <v>115</v>
      </c>
      <c r="B54" s="242" t="s">
        <v>125</v>
      </c>
      <c r="C54" s="207" t="s">
        <v>76</v>
      </c>
      <c r="D54" s="208">
        <v>6</v>
      </c>
      <c r="E54" s="243"/>
      <c r="F54" s="175">
        <f t="shared" ref="F54" si="0">D54*E54</f>
        <v>0</v>
      </c>
      <c r="G54" s="186"/>
      <c r="H54" s="186"/>
    </row>
    <row r="55" spans="1:14" s="13" customFormat="1" ht="18" customHeight="1">
      <c r="A55" s="214"/>
      <c r="B55" s="204"/>
      <c r="C55" s="207"/>
      <c r="D55" s="208"/>
      <c r="E55" s="174"/>
      <c r="F55" s="197"/>
      <c r="G55" s="186"/>
      <c r="H55" s="186"/>
    </row>
    <row r="56" spans="1:14" s="13" customFormat="1" ht="119.25" customHeight="1">
      <c r="A56" s="214">
        <v>2</v>
      </c>
      <c r="B56" s="244" t="s">
        <v>121</v>
      </c>
      <c r="C56" s="207"/>
      <c r="D56" s="208"/>
      <c r="E56" s="174"/>
      <c r="F56" s="197"/>
      <c r="G56" s="186"/>
      <c r="H56" s="186"/>
    </row>
    <row r="57" spans="1:14" s="13" customFormat="1" ht="18" customHeight="1">
      <c r="A57" s="214" t="s">
        <v>115</v>
      </c>
      <c r="B57" s="242" t="s">
        <v>125</v>
      </c>
      <c r="C57" s="207" t="s">
        <v>76</v>
      </c>
      <c r="D57" s="208">
        <v>6</v>
      </c>
      <c r="E57" s="243"/>
      <c r="F57" s="175">
        <f>D57*E57</f>
        <v>0</v>
      </c>
      <c r="G57" s="186"/>
      <c r="H57" s="186"/>
    </row>
    <row r="58" spans="1:14" s="22" customFormat="1">
      <c r="A58" s="214"/>
      <c r="B58" s="242"/>
      <c r="C58" s="207"/>
      <c r="D58" s="208"/>
      <c r="E58" s="174"/>
      <c r="F58" s="175"/>
      <c r="G58" s="245"/>
      <c r="H58" s="245"/>
      <c r="I58" s="23"/>
      <c r="J58" s="24"/>
      <c r="K58" s="25"/>
      <c r="L58" s="26"/>
      <c r="M58" s="26"/>
      <c r="N58" s="27"/>
    </row>
    <row r="59" spans="1:14" s="28" customFormat="1" ht="15.75" thickBot="1">
      <c r="A59" s="246"/>
      <c r="B59" s="209" t="s">
        <v>30</v>
      </c>
      <c r="C59" s="210"/>
      <c r="D59" s="211"/>
      <c r="E59" s="212" t="s">
        <v>34</v>
      </c>
      <c r="F59" s="213">
        <f>SUM(F54:F58)</f>
        <v>0</v>
      </c>
      <c r="G59" s="251"/>
      <c r="H59" s="251"/>
    </row>
    <row r="60" spans="1:14" s="28" customFormat="1" ht="80.25" hidden="1" customHeight="1" thickTop="1">
      <c r="A60" s="252"/>
      <c r="B60" s="248"/>
      <c r="C60" s="249"/>
      <c r="D60" s="229"/>
      <c r="E60" s="250"/>
      <c r="F60" s="229"/>
      <c r="G60" s="251"/>
      <c r="H60" s="251"/>
    </row>
    <row r="61" spans="1:14" s="28" customFormat="1" ht="13.5" hidden="1" customHeight="1">
      <c r="A61" s="252"/>
      <c r="B61" s="179"/>
      <c r="C61" s="249"/>
      <c r="D61" s="229"/>
      <c r="E61" s="250"/>
      <c r="F61" s="229"/>
      <c r="G61" s="251"/>
      <c r="H61" s="251"/>
    </row>
    <row r="62" spans="1:14" s="28" customFormat="1" ht="13.5" hidden="1" customHeight="1">
      <c r="A62" s="252"/>
      <c r="B62" s="179"/>
      <c r="C62" s="249"/>
      <c r="D62" s="229"/>
      <c r="E62" s="250"/>
      <c r="F62" s="229"/>
      <c r="G62" s="251"/>
      <c r="H62" s="251"/>
    </row>
    <row r="63" spans="1:14" s="28" customFormat="1" ht="13.5" hidden="1" customHeight="1">
      <c r="A63" s="253"/>
      <c r="B63" s="179"/>
      <c r="C63" s="249"/>
      <c r="D63" s="229"/>
      <c r="E63" s="229"/>
      <c r="F63" s="229"/>
      <c r="G63" s="251"/>
      <c r="H63" s="251"/>
    </row>
    <row r="64" spans="1:14" s="28" customFormat="1" ht="13.5" hidden="1" customHeight="1">
      <c r="A64" s="246"/>
      <c r="B64" s="248"/>
      <c r="C64" s="249"/>
      <c r="D64" s="229"/>
      <c r="E64" s="229"/>
      <c r="F64" s="229"/>
      <c r="G64" s="251"/>
      <c r="H64" s="251"/>
    </row>
    <row r="65" spans="1:8" s="28" customFormat="1" hidden="1">
      <c r="A65" s="246"/>
      <c r="B65" s="248"/>
      <c r="C65" s="249"/>
      <c r="D65" s="229"/>
      <c r="E65" s="229"/>
      <c r="F65" s="229"/>
      <c r="G65" s="251"/>
      <c r="H65" s="251"/>
    </row>
    <row r="66" spans="1:8" s="28" customFormat="1" hidden="1">
      <c r="A66" s="246"/>
      <c r="B66" s="179"/>
      <c r="C66" s="249"/>
      <c r="D66" s="229"/>
      <c r="E66" s="229"/>
      <c r="F66" s="229"/>
      <c r="G66" s="251"/>
      <c r="H66" s="251"/>
    </row>
    <row r="67" spans="1:8" s="28" customFormat="1" hidden="1">
      <c r="A67" s="252"/>
      <c r="B67" s="254"/>
      <c r="C67" s="254"/>
      <c r="D67" s="229"/>
      <c r="E67" s="229"/>
      <c r="F67" s="229"/>
      <c r="G67" s="251"/>
      <c r="H67" s="251"/>
    </row>
    <row r="68" spans="1:8" s="28" customFormat="1" hidden="1">
      <c r="A68" s="252"/>
      <c r="B68" s="254"/>
      <c r="C68" s="254"/>
      <c r="D68" s="229"/>
      <c r="E68" s="229"/>
      <c r="F68" s="229"/>
      <c r="G68" s="251"/>
      <c r="H68" s="251"/>
    </row>
    <row r="69" spans="1:8" s="28" customFormat="1" hidden="1">
      <c r="A69" s="252"/>
      <c r="B69" s="254"/>
      <c r="C69" s="254"/>
      <c r="D69" s="229"/>
      <c r="E69" s="229"/>
      <c r="F69" s="229"/>
      <c r="G69" s="251"/>
      <c r="H69" s="251"/>
    </row>
    <row r="70" spans="1:8" s="28" customFormat="1" hidden="1">
      <c r="A70" s="252"/>
      <c r="B70" s="255" t="s">
        <v>67</v>
      </c>
      <c r="C70" s="254"/>
      <c r="D70" s="229"/>
      <c r="E70" s="229"/>
      <c r="F70" s="229"/>
      <c r="G70" s="251"/>
      <c r="H70" s="251"/>
    </row>
    <row r="71" spans="1:8" s="28" customFormat="1" hidden="1">
      <c r="A71" s="256"/>
      <c r="B71" s="254"/>
      <c r="C71" s="254"/>
      <c r="D71" s="229"/>
      <c r="E71" s="229"/>
      <c r="F71" s="229"/>
      <c r="G71" s="251"/>
      <c r="H71" s="251"/>
    </row>
    <row r="72" spans="1:8" s="28" customFormat="1" hidden="1">
      <c r="A72" s="256"/>
      <c r="B72" s="226"/>
      <c r="C72" s="227"/>
      <c r="D72" s="228"/>
      <c r="E72" s="208"/>
      <c r="F72" s="247"/>
      <c r="G72" s="257"/>
      <c r="H72" s="257"/>
    </row>
    <row r="73" spans="1:8" s="28" customFormat="1" hidden="1">
      <c r="A73" s="256"/>
      <c r="B73" s="226"/>
      <c r="C73" s="227"/>
      <c r="D73" s="228"/>
      <c r="E73" s="208"/>
      <c r="F73" s="229"/>
      <c r="G73" s="257"/>
      <c r="H73" s="257"/>
    </row>
    <row r="74" spans="1:8" s="28" customFormat="1" ht="15.75" thickTop="1">
      <c r="A74" s="256"/>
      <c r="B74" s="254"/>
      <c r="C74" s="254"/>
      <c r="D74" s="229"/>
      <c r="E74" s="229"/>
      <c r="F74" s="229"/>
      <c r="G74" s="251"/>
      <c r="H74" s="251"/>
    </row>
    <row r="75" spans="1:8" s="28" customFormat="1" hidden="1">
      <c r="A75" s="256"/>
      <c r="B75" s="254"/>
      <c r="C75" s="254"/>
      <c r="D75" s="229"/>
      <c r="E75" s="229"/>
      <c r="F75" s="229"/>
      <c r="G75" s="251"/>
      <c r="H75" s="251"/>
    </row>
    <row r="76" spans="1:8" s="28" customFormat="1" ht="15.75" hidden="1" thickBot="1">
      <c r="A76" s="258"/>
      <c r="B76" s="209" t="s">
        <v>30</v>
      </c>
      <c r="C76" s="210"/>
      <c r="D76" s="211"/>
      <c r="E76" s="212" t="s">
        <v>34</v>
      </c>
      <c r="F76" s="213">
        <f>SUM(F70:F74)</f>
        <v>0</v>
      </c>
      <c r="G76" s="251"/>
      <c r="H76" s="251"/>
    </row>
    <row r="77" spans="1:8" s="28" customFormat="1" ht="15.75" hidden="1" thickTop="1">
      <c r="A77" s="258"/>
      <c r="B77" s="226"/>
      <c r="C77" s="227"/>
      <c r="D77" s="228"/>
      <c r="E77" s="208"/>
      <c r="F77" s="229"/>
      <c r="G77" s="251"/>
      <c r="H77" s="251"/>
    </row>
    <row r="78" spans="1:8" s="28" customFormat="1" hidden="1">
      <c r="A78" s="256"/>
      <c r="B78" s="254"/>
      <c r="C78" s="254"/>
      <c r="D78" s="229"/>
      <c r="E78" s="229"/>
      <c r="F78" s="229"/>
      <c r="G78" s="251"/>
      <c r="H78" s="251"/>
    </row>
    <row r="79" spans="1:8" s="28" customFormat="1" hidden="1">
      <c r="A79" s="256"/>
      <c r="B79" s="255" t="s">
        <v>54</v>
      </c>
      <c r="C79" s="254"/>
      <c r="D79" s="229"/>
      <c r="E79" s="229"/>
      <c r="F79" s="229"/>
      <c r="G79" s="251"/>
      <c r="H79" s="251"/>
    </row>
    <row r="80" spans="1:8" s="28" customFormat="1" hidden="1">
      <c r="A80" s="256"/>
      <c r="B80" s="259"/>
      <c r="C80" s="259"/>
      <c r="D80" s="229"/>
      <c r="E80" s="229"/>
      <c r="F80" s="229"/>
      <c r="G80" s="257"/>
      <c r="H80" s="257"/>
    </row>
    <row r="81" spans="1:8" s="28" customFormat="1" hidden="1">
      <c r="A81" s="260"/>
      <c r="B81" s="223"/>
      <c r="C81" s="224"/>
      <c r="D81" s="217"/>
      <c r="E81" s="218"/>
      <c r="F81" s="247"/>
      <c r="G81" s="257"/>
      <c r="H81" s="257"/>
    </row>
    <row r="82" spans="1:8" s="28" customFormat="1" hidden="1">
      <c r="A82" s="214"/>
      <c r="B82" s="215"/>
      <c r="C82" s="216"/>
      <c r="D82" s="208"/>
      <c r="E82" s="218"/>
      <c r="F82" s="247"/>
      <c r="G82" s="257"/>
      <c r="H82" s="257"/>
    </row>
    <row r="83" spans="1:8" s="28" customFormat="1" hidden="1">
      <c r="A83" s="214"/>
      <c r="B83" s="223"/>
      <c r="C83" s="224"/>
      <c r="D83" s="208"/>
      <c r="E83" s="218"/>
      <c r="F83" s="247"/>
      <c r="G83" s="257"/>
      <c r="H83" s="257"/>
    </row>
    <row r="84" spans="1:8" s="28" customFormat="1" hidden="1">
      <c r="A84" s="214"/>
      <c r="B84" s="242"/>
      <c r="C84" s="224"/>
      <c r="D84" s="208"/>
      <c r="E84" s="218"/>
      <c r="F84" s="190"/>
      <c r="G84" s="257"/>
      <c r="H84" s="257"/>
    </row>
    <row r="85" spans="1:8" s="28" customFormat="1" hidden="1">
      <c r="A85" s="214"/>
      <c r="B85" s="242"/>
      <c r="C85" s="224"/>
      <c r="D85" s="208"/>
      <c r="E85" s="218"/>
      <c r="F85" s="247"/>
      <c r="G85" s="257"/>
      <c r="H85" s="257"/>
    </row>
    <row r="86" spans="1:8" s="28" customFormat="1" hidden="1">
      <c r="A86" s="256"/>
      <c r="B86" s="226"/>
      <c r="C86" s="227"/>
      <c r="D86" s="228"/>
      <c r="E86" s="208"/>
      <c r="F86" s="247"/>
      <c r="G86" s="257"/>
      <c r="H86" s="257"/>
    </row>
    <row r="87" spans="1:8" s="28" customFormat="1" hidden="1">
      <c r="A87" s="256"/>
      <c r="B87" s="226"/>
      <c r="C87" s="227"/>
      <c r="D87" s="228"/>
      <c r="E87" s="208"/>
      <c r="F87" s="247"/>
      <c r="G87" s="257"/>
      <c r="H87" s="257"/>
    </row>
    <row r="88" spans="1:8" s="28" customFormat="1" hidden="1">
      <c r="A88" s="256"/>
      <c r="B88" s="226"/>
      <c r="C88" s="227"/>
      <c r="D88" s="228"/>
      <c r="E88" s="208"/>
      <c r="F88" s="247"/>
      <c r="G88" s="257"/>
      <c r="H88" s="257"/>
    </row>
    <row r="89" spans="1:8" s="28" customFormat="1" hidden="1">
      <c r="A89" s="256"/>
      <c r="B89" s="226"/>
      <c r="C89" s="227"/>
      <c r="D89" s="228"/>
      <c r="E89" s="208"/>
      <c r="F89" s="247"/>
      <c r="G89" s="257"/>
      <c r="H89" s="257"/>
    </row>
    <row r="90" spans="1:8" s="28" customFormat="1" hidden="1">
      <c r="A90" s="256"/>
      <c r="B90" s="226"/>
      <c r="C90" s="227"/>
      <c r="D90" s="228"/>
      <c r="E90" s="208"/>
      <c r="F90" s="229"/>
      <c r="G90" s="257"/>
      <c r="H90" s="257"/>
    </row>
    <row r="91" spans="1:8" s="28" customFormat="1" hidden="1">
      <c r="A91" s="256"/>
      <c r="B91" s="254"/>
      <c r="C91" s="254"/>
      <c r="D91" s="229"/>
      <c r="E91" s="229"/>
      <c r="F91" s="229"/>
      <c r="G91" s="251"/>
      <c r="H91" s="251"/>
    </row>
    <row r="92" spans="1:8" s="28" customFormat="1" hidden="1">
      <c r="A92" s="258"/>
      <c r="B92" s="254"/>
      <c r="C92" s="254"/>
      <c r="D92" s="229"/>
      <c r="E92" s="229"/>
      <c r="F92" s="229"/>
      <c r="G92" s="251"/>
      <c r="H92" s="251"/>
    </row>
    <row r="93" spans="1:8" s="28" customFormat="1" ht="15.75" hidden="1" thickBot="1">
      <c r="A93" s="258"/>
      <c r="B93" s="209" t="s">
        <v>30</v>
      </c>
      <c r="C93" s="210"/>
      <c r="D93" s="211"/>
      <c r="E93" s="212" t="s">
        <v>34</v>
      </c>
      <c r="F93" s="261">
        <f>SUM(F80:F92)</f>
        <v>0</v>
      </c>
      <c r="G93" s="251"/>
      <c r="H93" s="251"/>
    </row>
    <row r="94" spans="1:8" s="28" customFormat="1" ht="15.75" hidden="1" thickTop="1">
      <c r="A94" s="258"/>
      <c r="B94" s="226"/>
      <c r="C94" s="227"/>
      <c r="D94" s="228"/>
      <c r="E94" s="208"/>
      <c r="F94" s="229"/>
      <c r="G94" s="251"/>
      <c r="H94" s="251"/>
    </row>
    <row r="95" spans="1:8" s="28" customFormat="1" hidden="1">
      <c r="A95" s="256"/>
      <c r="B95" s="254"/>
      <c r="C95" s="254"/>
      <c r="D95" s="229"/>
      <c r="E95" s="229"/>
      <c r="F95" s="229"/>
      <c r="G95" s="251"/>
      <c r="H95" s="251"/>
    </row>
    <row r="96" spans="1:8" s="28" customFormat="1" hidden="1">
      <c r="A96" s="256"/>
      <c r="B96" s="255" t="s">
        <v>70</v>
      </c>
      <c r="C96" s="254"/>
      <c r="D96" s="262"/>
      <c r="E96" s="229"/>
      <c r="F96" s="229"/>
      <c r="G96" s="251"/>
      <c r="H96" s="251"/>
    </row>
    <row r="97" spans="1:9" s="28" customFormat="1" hidden="1">
      <c r="A97" s="256"/>
      <c r="B97" s="259"/>
      <c r="C97" s="259"/>
      <c r="D97" s="262"/>
      <c r="E97" s="229"/>
      <c r="F97" s="229"/>
      <c r="G97" s="257"/>
      <c r="H97" s="257"/>
      <c r="I97" s="36"/>
    </row>
    <row r="98" spans="1:9" s="28" customFormat="1" hidden="1">
      <c r="A98" s="256"/>
      <c r="B98" s="226"/>
      <c r="C98" s="227"/>
      <c r="D98" s="228"/>
      <c r="E98" s="208"/>
      <c r="F98" s="247"/>
      <c r="G98" s="257"/>
      <c r="H98" s="257"/>
      <c r="I98" s="36"/>
    </row>
    <row r="99" spans="1:9" s="28" customFormat="1" hidden="1">
      <c r="A99" s="256"/>
      <c r="B99" s="226"/>
      <c r="C99" s="227"/>
      <c r="D99" s="228"/>
      <c r="E99" s="208"/>
      <c r="F99" s="229"/>
      <c r="G99" s="257"/>
      <c r="H99" s="257"/>
      <c r="I99" s="36"/>
    </row>
    <row r="100" spans="1:9" s="28" customFormat="1" hidden="1">
      <c r="A100" s="256"/>
      <c r="B100" s="254"/>
      <c r="C100" s="254"/>
      <c r="D100" s="262"/>
      <c r="E100" s="229"/>
      <c r="F100" s="229"/>
      <c r="G100" s="251"/>
      <c r="H100" s="251"/>
    </row>
    <row r="101" spans="1:9" s="28" customFormat="1" hidden="1">
      <c r="A101" s="258"/>
      <c r="B101" s="254"/>
      <c r="C101" s="254"/>
      <c r="D101" s="262"/>
      <c r="E101" s="229"/>
      <c r="F101" s="229"/>
      <c r="G101" s="251"/>
      <c r="H101" s="251"/>
    </row>
    <row r="102" spans="1:9" s="28" customFormat="1" ht="15.75" hidden="1" thickBot="1">
      <c r="A102" s="258"/>
      <c r="B102" s="209" t="s">
        <v>30</v>
      </c>
      <c r="C102" s="210"/>
      <c r="D102" s="211"/>
      <c r="E102" s="212" t="s">
        <v>34</v>
      </c>
      <c r="F102" s="261">
        <f>SUM(F97:F101)</f>
        <v>0</v>
      </c>
      <c r="G102" s="251"/>
      <c r="H102" s="251"/>
    </row>
    <row r="103" spans="1:9" s="28" customFormat="1" ht="15.75" hidden="1" thickTop="1">
      <c r="A103" s="258"/>
      <c r="B103" s="226"/>
      <c r="C103" s="227"/>
      <c r="D103" s="228"/>
      <c r="E103" s="208"/>
      <c r="F103" s="229"/>
      <c r="G103" s="251"/>
      <c r="H103" s="251"/>
    </row>
    <row r="104" spans="1:9" s="28" customFormat="1" hidden="1">
      <c r="A104" s="256"/>
      <c r="B104" s="254"/>
      <c r="C104" s="254"/>
      <c r="D104" s="262"/>
      <c r="E104" s="229"/>
      <c r="F104" s="229"/>
      <c r="G104" s="251"/>
      <c r="H104" s="251"/>
    </row>
    <row r="105" spans="1:9" s="28" customFormat="1" hidden="1">
      <c r="A105" s="256"/>
      <c r="B105" s="255" t="s">
        <v>105</v>
      </c>
      <c r="C105" s="254"/>
      <c r="D105" s="262"/>
      <c r="E105" s="229"/>
      <c r="F105" s="229"/>
      <c r="G105" s="251"/>
      <c r="H105" s="251"/>
    </row>
    <row r="106" spans="1:9" s="28" customFormat="1" hidden="1">
      <c r="A106" s="256"/>
      <c r="B106" s="254"/>
      <c r="C106" s="254"/>
      <c r="D106" s="262"/>
      <c r="E106" s="229"/>
      <c r="F106" s="229"/>
      <c r="G106" s="251"/>
      <c r="H106" s="251"/>
    </row>
    <row r="107" spans="1:9" s="28" customFormat="1" hidden="1">
      <c r="A107" s="256"/>
      <c r="B107" s="254"/>
      <c r="C107" s="254"/>
      <c r="D107" s="262"/>
      <c r="E107" s="229"/>
      <c r="F107" s="229"/>
      <c r="G107" s="251"/>
      <c r="H107" s="251"/>
    </row>
    <row r="108" spans="1:9" s="21" customFormat="1" ht="15" hidden="1" customHeight="1">
      <c r="A108" s="256"/>
      <c r="B108" s="342"/>
      <c r="C108" s="342"/>
      <c r="D108" s="263"/>
      <c r="E108" s="264"/>
      <c r="F108" s="265"/>
      <c r="G108" s="245"/>
      <c r="H108" s="245"/>
    </row>
    <row r="109" spans="1:9" s="21" customFormat="1" hidden="1">
      <c r="A109" s="266"/>
      <c r="B109" s="254"/>
      <c r="C109" s="254"/>
      <c r="D109" s="247"/>
      <c r="E109" s="267"/>
      <c r="F109" s="267"/>
      <c r="G109" s="245"/>
      <c r="H109" s="245"/>
    </row>
    <row r="110" spans="1:9" s="21" customFormat="1" hidden="1">
      <c r="A110" s="256"/>
      <c r="B110" s="268"/>
      <c r="C110" s="269"/>
      <c r="D110" s="247"/>
      <c r="E110" s="247"/>
      <c r="F110" s="247"/>
      <c r="G110" s="245"/>
      <c r="H110" s="245"/>
    </row>
    <row r="111" spans="1:9" s="21" customFormat="1" hidden="1">
      <c r="A111" s="256"/>
      <c r="B111" s="179"/>
      <c r="C111" s="269"/>
      <c r="D111" s="247"/>
      <c r="E111" s="247"/>
      <c r="F111" s="247"/>
      <c r="G111" s="245"/>
      <c r="H111" s="245"/>
    </row>
    <row r="112" spans="1:9" s="21" customFormat="1" ht="15.75" hidden="1" thickBot="1">
      <c r="A112" s="256"/>
      <c r="B112" s="209" t="s">
        <v>30</v>
      </c>
      <c r="C112" s="210"/>
      <c r="D112" s="211"/>
      <c r="E112" s="212" t="s">
        <v>34</v>
      </c>
      <c r="F112" s="261">
        <f>SUM(F106:F111)</f>
        <v>0</v>
      </c>
      <c r="G112" s="245"/>
      <c r="H112" s="245"/>
    </row>
    <row r="113" spans="1:8" s="21" customFormat="1" ht="15.75" hidden="1" thickTop="1">
      <c r="A113" s="256"/>
      <c r="B113" s="226"/>
      <c r="C113" s="227"/>
      <c r="D113" s="228"/>
      <c r="E113" s="208"/>
      <c r="F113" s="229"/>
      <c r="G113" s="245"/>
      <c r="H113" s="245"/>
    </row>
    <row r="114" spans="1:8" s="15" customFormat="1" ht="12.75">
      <c r="A114" s="260"/>
      <c r="B114" s="270"/>
      <c r="C114" s="271"/>
      <c r="D114" s="218"/>
      <c r="E114" s="191"/>
      <c r="F114" s="191"/>
      <c r="G114" s="219"/>
      <c r="H114" s="219"/>
    </row>
    <row r="115" spans="1:8" s="15" customFormat="1" ht="12.75">
      <c r="A115" s="260"/>
      <c r="B115" s="272" t="s">
        <v>55</v>
      </c>
      <c r="C115" s="271"/>
      <c r="D115" s="218"/>
      <c r="E115" s="191"/>
      <c r="F115" s="191"/>
      <c r="G115" s="219"/>
      <c r="H115" s="219"/>
    </row>
    <row r="116" spans="1:8" s="15" customFormat="1" ht="12.75">
      <c r="A116" s="260"/>
      <c r="B116" s="270"/>
      <c r="C116" s="273"/>
      <c r="D116" s="274"/>
      <c r="E116" s="275"/>
      <c r="F116" s="275"/>
      <c r="G116" s="219"/>
      <c r="H116" s="219"/>
    </row>
    <row r="117" spans="1:8" s="15" customFormat="1" ht="12.75">
      <c r="A117" s="260"/>
      <c r="B117" s="156"/>
      <c r="C117" s="276"/>
      <c r="D117" s="191"/>
      <c r="E117" s="191"/>
      <c r="F117" s="191"/>
      <c r="G117" s="219"/>
      <c r="H117" s="219"/>
    </row>
    <row r="118" spans="1:8" s="17" customFormat="1">
      <c r="A118" s="214"/>
      <c r="B118" s="270"/>
      <c r="C118" s="273"/>
      <c r="D118" s="274"/>
      <c r="E118" s="275"/>
      <c r="F118" s="275"/>
      <c r="G118" s="222"/>
      <c r="H118" s="222"/>
    </row>
    <row r="119" spans="1:8" s="17" customFormat="1" ht="51">
      <c r="A119" s="214">
        <v>1</v>
      </c>
      <c r="B119" s="156" t="s">
        <v>118</v>
      </c>
      <c r="C119" s="276"/>
      <c r="D119" s="191"/>
      <c r="E119" s="191"/>
      <c r="F119" s="190"/>
      <c r="G119" s="222"/>
      <c r="H119" s="222"/>
    </row>
    <row r="120" spans="1:8" s="17" customFormat="1">
      <c r="A120" s="214"/>
      <c r="B120" s="153" t="s">
        <v>56</v>
      </c>
      <c r="C120" s="276" t="s">
        <v>77</v>
      </c>
      <c r="D120" s="191">
        <v>120</v>
      </c>
      <c r="E120" s="277"/>
      <c r="F120" s="190">
        <f>D120*E120</f>
        <v>0</v>
      </c>
      <c r="G120" s="222"/>
      <c r="H120" s="222"/>
    </row>
    <row r="121" spans="1:8" s="17" customFormat="1">
      <c r="A121" s="214"/>
      <c r="B121" s="153" t="s">
        <v>56</v>
      </c>
      <c r="C121" s="276"/>
      <c r="D121" s="191"/>
      <c r="E121" s="191"/>
      <c r="F121" s="191"/>
      <c r="G121" s="222"/>
      <c r="H121" s="222"/>
    </row>
    <row r="122" spans="1:8" s="17" customFormat="1" ht="21" customHeight="1">
      <c r="A122" s="278"/>
      <c r="B122" s="279" t="s">
        <v>30</v>
      </c>
      <c r="C122" s="280"/>
      <c r="D122" s="281"/>
      <c r="E122" s="282" t="s">
        <v>34</v>
      </c>
      <c r="F122" s="261">
        <f>SUM(F115:F121)</f>
        <v>0</v>
      </c>
      <c r="G122" s="222"/>
      <c r="H122" s="222"/>
    </row>
    <row r="123" spans="1:8" s="17" customFormat="1" ht="12.75" customHeight="1">
      <c r="A123" s="214"/>
      <c r="B123" s="283"/>
      <c r="C123" s="227"/>
      <c r="D123" s="228"/>
      <c r="E123" s="208"/>
      <c r="F123" s="208"/>
      <c r="G123" s="222"/>
      <c r="H123" s="222"/>
    </row>
    <row r="124" spans="1:8" s="17" customFormat="1" ht="64.5" hidden="1" customHeight="1">
      <c r="A124" s="214"/>
      <c r="B124" s="283"/>
      <c r="C124" s="227"/>
      <c r="D124" s="228"/>
      <c r="E124" s="208"/>
      <c r="F124" s="208"/>
      <c r="G124" s="222"/>
      <c r="H124" s="222"/>
    </row>
    <row r="125" spans="1:8" s="17" customFormat="1" ht="16.5" hidden="1" customHeight="1">
      <c r="A125" s="256" t="s">
        <v>24</v>
      </c>
      <c r="B125" s="254" t="s">
        <v>71</v>
      </c>
      <c r="C125" s="227"/>
      <c r="D125" s="228"/>
      <c r="E125" s="208"/>
      <c r="F125" s="261"/>
      <c r="G125" s="222"/>
      <c r="H125" s="222"/>
    </row>
    <row r="126" spans="1:8" s="17" customFormat="1" ht="16.5" hidden="1" customHeight="1">
      <c r="A126" s="256"/>
      <c r="B126" s="254"/>
      <c r="C126" s="227"/>
      <c r="D126" s="228"/>
      <c r="E126" s="208"/>
      <c r="F126" s="261"/>
      <c r="G126" s="222"/>
      <c r="H126" s="222"/>
    </row>
    <row r="127" spans="1:8" s="17" customFormat="1" ht="16.5" hidden="1" customHeight="1">
      <c r="A127" s="256"/>
      <c r="B127" s="254"/>
      <c r="C127" s="227"/>
      <c r="D127" s="228"/>
      <c r="E127" s="208"/>
      <c r="F127" s="261">
        <f>SUM(F125:F126)</f>
        <v>0</v>
      </c>
      <c r="G127" s="222"/>
      <c r="H127" s="222"/>
    </row>
    <row r="128" spans="1:8" s="15" customFormat="1" hidden="1">
      <c r="A128" s="266" t="s">
        <v>25</v>
      </c>
      <c r="B128" s="254" t="s">
        <v>61</v>
      </c>
      <c r="C128" s="284"/>
      <c r="D128" s="196"/>
      <c r="E128" s="173"/>
      <c r="F128" s="261"/>
      <c r="G128" s="219"/>
      <c r="H128" s="219"/>
    </row>
    <row r="129" spans="1:8" s="15" customFormat="1" hidden="1">
      <c r="A129" s="266"/>
      <c r="B129" s="254"/>
      <c r="C129" s="284"/>
      <c r="D129" s="196"/>
      <c r="E129" s="173"/>
      <c r="F129" s="261"/>
      <c r="G129" s="219"/>
      <c r="H129" s="219"/>
    </row>
    <row r="130" spans="1:8" s="17" customFormat="1" ht="16.5" hidden="1" customHeight="1">
      <c r="A130" s="260"/>
      <c r="B130" s="283"/>
      <c r="C130" s="227"/>
      <c r="D130" s="228"/>
      <c r="E130" s="208"/>
      <c r="F130" s="261">
        <f>SUM(F128:F129)</f>
        <v>0</v>
      </c>
      <c r="G130" s="222"/>
      <c r="H130" s="222"/>
    </row>
    <row r="131" spans="1:8" s="17" customFormat="1" hidden="1">
      <c r="A131" s="260"/>
      <c r="B131" s="223"/>
      <c r="C131" s="224"/>
      <c r="D131" s="208"/>
      <c r="E131" s="208"/>
      <c r="F131" s="208"/>
      <c r="G131" s="222"/>
      <c r="H131" s="222"/>
    </row>
    <row r="132" spans="1:8" s="17" customFormat="1" hidden="1">
      <c r="A132" s="285"/>
      <c r="B132" s="223"/>
      <c r="C132" s="224"/>
      <c r="D132" s="208"/>
      <c r="E132" s="208"/>
      <c r="F132" s="208"/>
      <c r="G132" s="222"/>
      <c r="H132" s="222"/>
    </row>
    <row r="133" spans="1:8" s="17" customFormat="1" hidden="1">
      <c r="A133" s="260"/>
      <c r="B133" s="223"/>
      <c r="C133" s="224"/>
      <c r="D133" s="208"/>
      <c r="E133" s="208"/>
      <c r="F133" s="208"/>
      <c r="G133" s="222"/>
      <c r="H133" s="222"/>
    </row>
    <row r="134" spans="1:8" s="17" customFormat="1" hidden="1">
      <c r="A134" s="260"/>
      <c r="B134" s="223"/>
      <c r="C134" s="224"/>
      <c r="D134" s="208"/>
      <c r="E134" s="208"/>
      <c r="F134" s="208"/>
      <c r="G134" s="222"/>
      <c r="H134" s="222"/>
    </row>
    <row r="135" spans="1:8" s="16" customFormat="1" ht="12.75" hidden="1">
      <c r="A135" s="260"/>
      <c r="B135" s="242"/>
      <c r="C135" s="285"/>
      <c r="D135" s="197"/>
      <c r="E135" s="197"/>
      <c r="F135" s="197"/>
      <c r="G135" s="219"/>
      <c r="H135" s="219"/>
    </row>
    <row r="136" spans="1:8" s="16" customFormat="1" ht="12.75">
      <c r="A136" s="260"/>
      <c r="B136" s="223"/>
      <c r="C136" s="224"/>
      <c r="D136" s="208"/>
      <c r="E136" s="208"/>
      <c r="F136" s="208"/>
      <c r="G136" s="219"/>
      <c r="H136" s="219"/>
    </row>
    <row r="137" spans="1:8" s="15" customFormat="1">
      <c r="A137" s="286"/>
      <c r="B137" s="272" t="s">
        <v>103</v>
      </c>
      <c r="C137" s="227"/>
      <c r="D137" s="228"/>
      <c r="E137" s="208"/>
      <c r="F137" s="229"/>
      <c r="G137" s="219"/>
      <c r="H137" s="219"/>
    </row>
    <row r="138" spans="1:8" s="15" customFormat="1">
      <c r="A138" s="260"/>
      <c r="B138" s="283"/>
      <c r="C138" s="227"/>
      <c r="D138" s="228"/>
      <c r="E138" s="208"/>
      <c r="F138" s="208"/>
      <c r="G138" s="219"/>
      <c r="H138" s="219"/>
    </row>
    <row r="139" spans="1:8" s="15" customFormat="1" ht="25.5">
      <c r="A139" s="260"/>
      <c r="B139" s="164" t="s">
        <v>94</v>
      </c>
      <c r="C139" s="216"/>
      <c r="D139" s="217"/>
      <c r="E139" s="218"/>
      <c r="F139" s="218"/>
      <c r="G139" s="219"/>
      <c r="H139" s="219"/>
    </row>
    <row r="140" spans="1:8" s="15" customFormat="1" ht="51">
      <c r="A140" s="260"/>
      <c r="B140" s="164" t="s">
        <v>95</v>
      </c>
      <c r="C140" s="216"/>
      <c r="D140" s="217"/>
      <c r="E140" s="218"/>
      <c r="F140" s="218"/>
      <c r="G140" s="219"/>
      <c r="H140" s="219"/>
    </row>
    <row r="141" spans="1:8" s="16" customFormat="1" ht="25.5">
      <c r="A141" s="260"/>
      <c r="B141" s="164" t="s">
        <v>96</v>
      </c>
      <c r="C141" s="287"/>
      <c r="D141" s="184"/>
      <c r="E141" s="190"/>
      <c r="F141" s="190"/>
      <c r="G141" s="219"/>
      <c r="H141" s="219"/>
    </row>
    <row r="142" spans="1:8" s="16" customFormat="1" ht="12.75">
      <c r="A142" s="260"/>
      <c r="B142" s="164"/>
      <c r="C142" s="287"/>
      <c r="D142" s="184"/>
      <c r="E142" s="190"/>
      <c r="F142" s="190"/>
      <c r="G142" s="219"/>
      <c r="H142" s="219"/>
    </row>
    <row r="143" spans="1:8" s="16" customFormat="1">
      <c r="A143" s="214"/>
      <c r="B143" s="164" t="s">
        <v>97</v>
      </c>
      <c r="C143" s="288"/>
      <c r="D143" s="289"/>
      <c r="E143" s="190"/>
      <c r="F143" s="190"/>
      <c r="G143" s="219"/>
      <c r="H143" s="219"/>
    </row>
    <row r="144" spans="1:8" s="15" customFormat="1" ht="25.5">
      <c r="A144" s="214"/>
      <c r="B144" s="164" t="s">
        <v>98</v>
      </c>
      <c r="C144" s="290"/>
      <c r="D144" s="291"/>
      <c r="E144" s="190"/>
      <c r="F144" s="190"/>
      <c r="G144" s="219"/>
      <c r="H144" s="219"/>
    </row>
    <row r="145" spans="1:8" s="15" customFormat="1" ht="25.5">
      <c r="A145" s="286"/>
      <c r="B145" s="292" t="s">
        <v>78</v>
      </c>
      <c r="C145" s="293"/>
      <c r="D145" s="294"/>
      <c r="E145" s="295"/>
      <c r="F145" s="295"/>
      <c r="G145" s="219"/>
      <c r="H145" s="219"/>
    </row>
    <row r="146" spans="1:8" s="15" customFormat="1" ht="25.5">
      <c r="A146" s="286"/>
      <c r="B146" s="293" t="s">
        <v>79</v>
      </c>
      <c r="C146" s="293"/>
      <c r="D146" s="294"/>
      <c r="E146" s="295"/>
      <c r="F146" s="295"/>
      <c r="G146" s="219"/>
      <c r="H146" s="219"/>
    </row>
    <row r="147" spans="1:8" s="15" customFormat="1" ht="28.5" customHeight="1">
      <c r="A147" s="296"/>
      <c r="B147" s="293" t="s">
        <v>84</v>
      </c>
      <c r="C147" s="293"/>
      <c r="D147" s="294"/>
      <c r="E147" s="295"/>
      <c r="F147" s="295"/>
      <c r="G147" s="219"/>
      <c r="H147" s="219"/>
    </row>
    <row r="148" spans="1:8" s="15" customFormat="1" ht="15.75">
      <c r="A148" s="297"/>
      <c r="B148" s="293"/>
      <c r="C148" s="293"/>
      <c r="D148" s="294"/>
      <c r="E148" s="295"/>
      <c r="F148" s="295"/>
      <c r="G148" s="219"/>
      <c r="H148" s="219"/>
    </row>
    <row r="149" spans="1:8" s="15" customFormat="1" ht="31.5" customHeight="1">
      <c r="A149" s="298" t="s">
        <v>57</v>
      </c>
      <c r="B149" s="325" t="s">
        <v>82</v>
      </c>
      <c r="C149" s="325"/>
      <c r="D149" s="326"/>
      <c r="E149" s="327"/>
      <c r="F149" s="327"/>
      <c r="G149" s="219"/>
      <c r="H149" s="219"/>
    </row>
    <row r="150" spans="1:8" s="15" customFormat="1" ht="28.5" customHeight="1">
      <c r="A150" s="299"/>
      <c r="B150" s="204" t="s">
        <v>367</v>
      </c>
      <c r="C150" s="204"/>
      <c r="D150" s="204"/>
      <c r="E150" s="204"/>
      <c r="F150" s="204"/>
      <c r="G150" s="219"/>
      <c r="H150" s="219"/>
    </row>
    <row r="151" spans="1:8" s="15" customFormat="1" ht="30" customHeight="1">
      <c r="A151" s="298" t="s">
        <v>57</v>
      </c>
      <c r="B151" s="204" t="s">
        <v>368</v>
      </c>
      <c r="C151" s="204"/>
      <c r="D151" s="204"/>
      <c r="E151" s="204"/>
      <c r="F151" s="204"/>
      <c r="G151" s="219"/>
      <c r="H151" s="219"/>
    </row>
    <row r="152" spans="1:8" s="15" customFormat="1" ht="47.25" customHeight="1">
      <c r="A152" s="298"/>
      <c r="B152" s="204" t="s">
        <v>369</v>
      </c>
      <c r="C152" s="204"/>
      <c r="D152" s="204"/>
      <c r="E152" s="204"/>
      <c r="F152" s="204"/>
      <c r="G152" s="219"/>
      <c r="H152" s="219"/>
    </row>
    <row r="153" spans="1:8" s="15" customFormat="1" ht="38.25" customHeight="1">
      <c r="A153" s="298"/>
      <c r="B153" s="204" t="s">
        <v>370</v>
      </c>
      <c r="C153" s="204"/>
      <c r="D153" s="204"/>
      <c r="E153" s="204"/>
      <c r="F153" s="204"/>
      <c r="G153" s="219"/>
      <c r="H153" s="219"/>
    </row>
    <row r="154" spans="1:8" s="15" customFormat="1" ht="41.25" customHeight="1">
      <c r="A154" s="298"/>
      <c r="B154" s="204" t="s">
        <v>371</v>
      </c>
      <c r="C154" s="204"/>
      <c r="D154" s="204"/>
      <c r="E154" s="204"/>
      <c r="F154" s="204"/>
      <c r="G154" s="219"/>
      <c r="H154" s="219"/>
    </row>
    <row r="155" spans="1:8" s="15" customFormat="1" ht="35.25" customHeight="1">
      <c r="A155" s="298"/>
      <c r="B155" s="204" t="s">
        <v>372</v>
      </c>
      <c r="C155" s="204"/>
      <c r="D155" s="204"/>
      <c r="E155" s="204"/>
      <c r="F155" s="204"/>
      <c r="G155" s="219"/>
      <c r="H155" s="219"/>
    </row>
    <row r="156" spans="1:8" s="15" customFormat="1" ht="35.25" customHeight="1">
      <c r="A156" s="298"/>
      <c r="B156" s="204" t="s">
        <v>373</v>
      </c>
      <c r="C156" s="204"/>
      <c r="D156" s="204"/>
      <c r="E156" s="204"/>
      <c r="F156" s="204"/>
      <c r="G156" s="219"/>
      <c r="H156" s="219"/>
    </row>
    <row r="157" spans="1:8" s="15" customFormat="1" ht="12.75">
      <c r="A157" s="298"/>
      <c r="B157" s="300"/>
      <c r="C157" s="300"/>
      <c r="D157" s="300"/>
      <c r="E157" s="300"/>
      <c r="F157" s="300"/>
      <c r="G157" s="219"/>
      <c r="H157" s="219"/>
    </row>
    <row r="158" spans="1:8" s="15" customFormat="1" ht="255" customHeight="1">
      <c r="A158" s="298"/>
      <c r="B158" s="300" t="s">
        <v>83</v>
      </c>
      <c r="C158" s="328"/>
      <c r="D158" s="328"/>
      <c r="E158" s="328"/>
      <c r="F158" s="328"/>
      <c r="G158" s="219"/>
      <c r="H158" s="219"/>
    </row>
    <row r="159" spans="1:8" s="15" customFormat="1">
      <c r="A159" s="298"/>
      <c r="B159" s="301"/>
      <c r="C159" s="288"/>
      <c r="D159" s="302"/>
      <c r="E159" s="190"/>
      <c r="F159" s="190"/>
      <c r="G159" s="219"/>
      <c r="H159" s="219"/>
    </row>
    <row r="160" spans="1:8">
      <c r="B160" s="171"/>
      <c r="C160" s="172"/>
      <c r="D160" s="173"/>
      <c r="E160" s="174"/>
      <c r="F160" s="175"/>
    </row>
    <row r="161" spans="1:6">
      <c r="A161" s="180">
        <v>8</v>
      </c>
      <c r="B161" s="307" t="s">
        <v>126</v>
      </c>
      <c r="C161" s="172"/>
      <c r="D161" s="173"/>
      <c r="E161" s="190"/>
      <c r="F161" s="190"/>
    </row>
    <row r="162" spans="1:6">
      <c r="B162" s="307" t="s">
        <v>117</v>
      </c>
      <c r="C162" s="172"/>
      <c r="D162" s="173"/>
      <c r="E162" s="190"/>
      <c r="F162" s="190"/>
    </row>
    <row r="163" spans="1:6">
      <c r="B163" s="307" t="s">
        <v>74</v>
      </c>
      <c r="C163" s="172"/>
      <c r="D163" s="173"/>
      <c r="E163" s="190"/>
      <c r="F163" s="190"/>
    </row>
    <row r="164" spans="1:6" ht="25.5">
      <c r="B164" s="307" t="s">
        <v>127</v>
      </c>
      <c r="C164" s="172"/>
      <c r="D164" s="173"/>
      <c r="E164" s="190"/>
      <c r="F164" s="190"/>
    </row>
    <row r="165" spans="1:6">
      <c r="B165" s="307"/>
      <c r="C165" s="172" t="s">
        <v>14</v>
      </c>
      <c r="D165" s="173">
        <v>50</v>
      </c>
      <c r="E165" s="306">
        <v>1</v>
      </c>
      <c r="F165" s="190">
        <f>D165*E165</f>
        <v>50</v>
      </c>
    </row>
    <row r="166" spans="1:6">
      <c r="B166" s="307"/>
      <c r="C166" s="172"/>
      <c r="D166" s="173"/>
      <c r="E166" s="190"/>
      <c r="F166" s="190"/>
    </row>
    <row r="167" spans="1:6">
      <c r="B167" s="308"/>
      <c r="C167" s="172"/>
      <c r="D167" s="173"/>
      <c r="E167" s="190"/>
      <c r="F167" s="190"/>
    </row>
    <row r="168" spans="1:6">
      <c r="B168" s="303"/>
      <c r="C168" s="172"/>
      <c r="D168" s="173"/>
      <c r="E168" s="174"/>
      <c r="F168" s="174"/>
    </row>
    <row r="169" spans="1:6" ht="15.75" thickBot="1">
      <c r="B169" s="309" t="s">
        <v>30</v>
      </c>
      <c r="C169" s="310"/>
      <c r="D169" s="311"/>
      <c r="E169" s="312"/>
      <c r="F169" s="213">
        <f>SUM(F160:F168)</f>
        <v>50</v>
      </c>
    </row>
    <row r="170" spans="1:6" ht="15.75" thickTop="1">
      <c r="C170" s="219"/>
      <c r="D170" s="190"/>
      <c r="E170" s="190"/>
      <c r="F170" s="313"/>
    </row>
    <row r="171" spans="1:6">
      <c r="C171" s="219"/>
      <c r="D171" s="190"/>
      <c r="E171" s="190"/>
      <c r="F171" s="313"/>
    </row>
    <row r="172" spans="1:6">
      <c r="C172" s="314"/>
      <c r="D172" s="184"/>
      <c r="F172" s="190"/>
    </row>
    <row r="173" spans="1:6">
      <c r="B173" s="315"/>
      <c r="C173" s="315"/>
      <c r="D173" s="316"/>
      <c r="E173" s="317"/>
      <c r="F173" s="317"/>
    </row>
    <row r="174" spans="1:6">
      <c r="A174" s="155"/>
      <c r="B174" s="171"/>
      <c r="C174" s="172"/>
      <c r="D174" s="173"/>
      <c r="E174" s="174"/>
      <c r="F174" s="174"/>
    </row>
    <row r="175" spans="1:6">
      <c r="A175" s="155"/>
      <c r="B175" s="171"/>
      <c r="C175" s="172"/>
      <c r="D175" s="173"/>
      <c r="E175" s="174"/>
      <c r="F175" s="174"/>
    </row>
    <row r="176" spans="1:6">
      <c r="A176" s="155"/>
      <c r="B176" s="171"/>
      <c r="C176" s="172"/>
      <c r="D176" s="173"/>
      <c r="E176" s="174"/>
      <c r="F176" s="174"/>
    </row>
    <row r="177" spans="1:8" s="15" customFormat="1">
      <c r="A177" s="155"/>
      <c r="B177" s="171"/>
      <c r="C177" s="172"/>
      <c r="D177" s="173"/>
      <c r="E177" s="174"/>
      <c r="F177" s="174"/>
      <c r="G177" s="219"/>
      <c r="H177" s="219"/>
    </row>
    <row r="178" spans="1:8" ht="39.75" customHeight="1">
      <c r="A178" s="155"/>
      <c r="B178" s="171"/>
      <c r="C178" s="172"/>
      <c r="D178" s="173"/>
      <c r="E178" s="174"/>
      <c r="F178" s="175"/>
    </row>
    <row r="179" spans="1:8" s="15" customFormat="1">
      <c r="A179" s="155"/>
      <c r="B179" s="171"/>
      <c r="C179" s="172"/>
      <c r="D179" s="173"/>
      <c r="E179" s="174"/>
      <c r="F179" s="174"/>
      <c r="G179" s="219"/>
      <c r="H179" s="219"/>
    </row>
    <row r="180" spans="1:8" s="15" customFormat="1" ht="12.75">
      <c r="A180" s="214"/>
      <c r="B180" s="242"/>
      <c r="C180" s="207"/>
      <c r="D180" s="208"/>
      <c r="E180" s="174"/>
      <c r="F180" s="175"/>
      <c r="G180" s="219"/>
      <c r="H180" s="219"/>
    </row>
    <row r="181" spans="1:8" s="15" customFormat="1" ht="12.75">
      <c r="A181" s="214"/>
      <c r="B181" s="242"/>
      <c r="C181" s="207"/>
      <c r="D181" s="208"/>
      <c r="E181" s="174"/>
      <c r="F181" s="175"/>
      <c r="G181" s="219"/>
      <c r="H181" s="219"/>
    </row>
    <row r="182" spans="1:8" s="15" customFormat="1" ht="12.75">
      <c r="A182" s="214"/>
      <c r="B182" s="242"/>
      <c r="C182" s="207"/>
      <c r="D182" s="208"/>
      <c r="E182" s="174"/>
      <c r="F182" s="175"/>
      <c r="G182" s="219"/>
      <c r="H182" s="219"/>
    </row>
    <row r="183" spans="1:8" s="15" customFormat="1" ht="12.75">
      <c r="A183" s="214"/>
      <c r="B183" s="242"/>
      <c r="C183" s="207"/>
      <c r="D183" s="208"/>
      <c r="E183" s="174"/>
      <c r="F183" s="175"/>
      <c r="G183" s="219"/>
      <c r="H183" s="219"/>
    </row>
    <row r="184" spans="1:8" s="15" customFormat="1" ht="13.5" customHeight="1">
      <c r="A184" s="214"/>
      <c r="B184" s="242"/>
      <c r="C184" s="207"/>
      <c r="D184" s="208"/>
      <c r="E184" s="174"/>
      <c r="F184" s="175"/>
      <c r="G184" s="219"/>
      <c r="H184" s="219"/>
    </row>
    <row r="185" spans="1:8" s="15" customFormat="1" ht="12.75">
      <c r="A185" s="214"/>
      <c r="B185" s="242"/>
      <c r="C185" s="207"/>
      <c r="D185" s="208"/>
      <c r="E185" s="174"/>
      <c r="F185" s="175"/>
      <c r="G185" s="219"/>
      <c r="H185" s="219"/>
    </row>
    <row r="186" spans="1:8">
      <c r="A186" s="214"/>
      <c r="B186" s="242"/>
      <c r="C186" s="207"/>
      <c r="D186" s="208"/>
      <c r="E186" s="174"/>
      <c r="F186" s="175"/>
    </row>
    <row r="187" spans="1:8">
      <c r="A187" s="214"/>
      <c r="B187" s="242"/>
      <c r="C187" s="207"/>
      <c r="D187" s="208"/>
      <c r="E187" s="174"/>
      <c r="F187" s="175"/>
    </row>
    <row r="188" spans="1:8">
      <c r="A188" s="214"/>
      <c r="B188" s="242"/>
      <c r="C188" s="207"/>
      <c r="D188" s="208"/>
      <c r="E188" s="174"/>
      <c r="F188" s="175"/>
    </row>
    <row r="189" spans="1:8">
      <c r="A189" s="214"/>
      <c r="B189" s="242"/>
      <c r="C189" s="207"/>
      <c r="D189" s="208"/>
      <c r="E189" s="174"/>
      <c r="F189" s="175"/>
    </row>
    <row r="190" spans="1:8">
      <c r="A190" s="214"/>
      <c r="B190" s="242"/>
      <c r="C190" s="207"/>
      <c r="D190" s="208"/>
      <c r="E190" s="174"/>
      <c r="F190" s="175"/>
    </row>
    <row r="191" spans="1:8">
      <c r="A191" s="214"/>
      <c r="B191" s="242"/>
      <c r="C191" s="207"/>
      <c r="D191" s="208"/>
      <c r="E191" s="174"/>
      <c r="F191" s="175"/>
    </row>
    <row r="192" spans="1:8">
      <c r="A192" s="214"/>
      <c r="B192" s="242"/>
      <c r="C192" s="207"/>
      <c r="D192" s="208"/>
      <c r="E192" s="174"/>
      <c r="F192" s="175"/>
    </row>
    <row r="193" spans="1:6">
      <c r="A193" s="214"/>
      <c r="B193" s="242"/>
      <c r="C193" s="207"/>
      <c r="D193" s="208"/>
      <c r="E193" s="174"/>
      <c r="F193" s="175"/>
    </row>
    <row r="194" spans="1:6">
      <c r="A194" s="214"/>
      <c r="B194" s="242"/>
      <c r="C194" s="207"/>
      <c r="D194" s="208"/>
      <c r="E194" s="174"/>
      <c r="F194" s="175"/>
    </row>
    <row r="195" spans="1:6">
      <c r="A195" s="214"/>
      <c r="B195" s="242"/>
      <c r="C195" s="207"/>
      <c r="D195" s="208"/>
      <c r="E195" s="174"/>
      <c r="F195" s="175"/>
    </row>
    <row r="196" spans="1:6">
      <c r="A196" s="214"/>
      <c r="B196" s="242"/>
      <c r="C196" s="207"/>
      <c r="D196" s="208"/>
      <c r="E196" s="174"/>
      <c r="F196" s="175"/>
    </row>
    <row r="197" spans="1:6" ht="13.5" customHeight="1">
      <c r="A197" s="214"/>
      <c r="B197" s="242"/>
      <c r="C197" s="207"/>
      <c r="D197" s="208"/>
      <c r="E197" s="174"/>
      <c r="F197" s="175"/>
    </row>
    <row r="198" spans="1:6">
      <c r="A198" s="214"/>
      <c r="B198" s="242"/>
      <c r="C198" s="207"/>
      <c r="D198" s="208"/>
      <c r="E198" s="174"/>
      <c r="F198" s="175"/>
    </row>
    <row r="199" spans="1:6">
      <c r="A199" s="214"/>
      <c r="B199" s="242"/>
      <c r="C199" s="207"/>
      <c r="D199" s="208"/>
      <c r="E199" s="174"/>
      <c r="F199" s="175"/>
    </row>
    <row r="200" spans="1:6">
      <c r="A200" s="214"/>
      <c r="B200" s="242"/>
      <c r="C200" s="207"/>
      <c r="D200" s="208"/>
      <c r="E200" s="174"/>
      <c r="F200" s="175"/>
    </row>
    <row r="201" spans="1:6">
      <c r="A201" s="214"/>
      <c r="B201" s="242"/>
      <c r="C201" s="207"/>
      <c r="D201" s="208"/>
      <c r="E201" s="174"/>
      <c r="F201" s="175"/>
    </row>
    <row r="202" spans="1:6">
      <c r="A202" s="214"/>
      <c r="B202" s="242"/>
      <c r="C202" s="207"/>
      <c r="D202" s="208"/>
      <c r="E202" s="174"/>
      <c r="F202" s="175"/>
    </row>
    <row r="203" spans="1:6">
      <c r="A203" s="214"/>
      <c r="B203" s="242"/>
      <c r="C203" s="207"/>
      <c r="D203" s="208"/>
      <c r="E203" s="174"/>
      <c r="F203" s="175"/>
    </row>
    <row r="204" spans="1:6">
      <c r="A204" s="214"/>
      <c r="B204" s="242"/>
      <c r="C204" s="207"/>
      <c r="D204" s="208"/>
      <c r="E204" s="174"/>
      <c r="F204" s="175"/>
    </row>
    <row r="205" spans="1:6">
      <c r="A205" s="155"/>
      <c r="B205" s="171"/>
      <c r="C205" s="172"/>
      <c r="D205" s="173"/>
      <c r="E205" s="174"/>
      <c r="F205" s="174"/>
    </row>
    <row r="206" spans="1:6">
      <c r="A206" s="155"/>
      <c r="B206" s="171"/>
      <c r="C206" s="172"/>
      <c r="D206" s="173"/>
      <c r="E206" s="174"/>
      <c r="F206" s="174"/>
    </row>
    <row r="207" spans="1:6">
      <c r="A207" s="155"/>
      <c r="B207" s="171"/>
      <c r="C207" s="172"/>
      <c r="D207" s="173"/>
      <c r="E207" s="174"/>
      <c r="F207" s="174"/>
    </row>
    <row r="208" spans="1:6">
      <c r="A208" s="155"/>
      <c r="B208" s="171"/>
      <c r="C208" s="172"/>
      <c r="D208" s="173"/>
      <c r="E208" s="174"/>
      <c r="F208" s="174"/>
    </row>
    <row r="209" spans="1:6">
      <c r="A209" s="155"/>
      <c r="B209" s="171"/>
      <c r="C209" s="172"/>
      <c r="D209" s="173"/>
      <c r="E209" s="174"/>
      <c r="F209" s="174"/>
    </row>
    <row r="210" spans="1:6">
      <c r="A210" s="155"/>
      <c r="B210" s="171"/>
      <c r="C210" s="172"/>
      <c r="D210" s="173"/>
      <c r="E210" s="174"/>
      <c r="F210" s="174"/>
    </row>
    <row r="211" spans="1:6">
      <c r="A211" s="155"/>
      <c r="B211" s="171"/>
      <c r="C211" s="172"/>
      <c r="D211" s="173"/>
      <c r="E211" s="174"/>
      <c r="F211" s="174"/>
    </row>
    <row r="212" spans="1:6">
      <c r="A212" s="155"/>
      <c r="B212" s="171"/>
      <c r="C212" s="172"/>
      <c r="D212" s="173"/>
      <c r="E212" s="174"/>
      <c r="F212" s="174"/>
    </row>
    <row r="213" spans="1:6">
      <c r="A213" s="155"/>
      <c r="B213" s="171"/>
      <c r="C213" s="172"/>
      <c r="D213" s="173"/>
      <c r="E213" s="174"/>
      <c r="F213" s="175"/>
    </row>
    <row r="214" spans="1:6">
      <c r="A214" s="155"/>
      <c r="B214" s="171"/>
      <c r="C214" s="172"/>
      <c r="D214" s="173"/>
      <c r="E214" s="174"/>
      <c r="F214" s="174"/>
    </row>
    <row r="215" spans="1:6">
      <c r="A215" s="155"/>
      <c r="B215" s="171"/>
      <c r="C215" s="172"/>
      <c r="D215" s="173"/>
      <c r="E215" s="174"/>
      <c r="F215" s="174"/>
    </row>
    <row r="216" spans="1:6">
      <c r="A216" s="155"/>
      <c r="B216" s="171"/>
      <c r="C216" s="172"/>
      <c r="D216" s="173"/>
      <c r="E216" s="174"/>
      <c r="F216" s="174"/>
    </row>
    <row r="217" spans="1:6">
      <c r="A217" s="155"/>
      <c r="B217" s="171"/>
      <c r="C217" s="172"/>
      <c r="D217" s="173"/>
      <c r="E217" s="174"/>
      <c r="F217" s="174"/>
    </row>
    <row r="218" spans="1:6">
      <c r="A218" s="155"/>
      <c r="B218" s="171"/>
      <c r="C218" s="172"/>
      <c r="D218" s="173"/>
      <c r="E218" s="174"/>
      <c r="F218" s="174"/>
    </row>
    <row r="219" spans="1:6">
      <c r="A219" s="155"/>
      <c r="B219" s="171"/>
      <c r="C219" s="172"/>
      <c r="D219" s="173"/>
      <c r="E219" s="174"/>
      <c r="F219" s="174"/>
    </row>
    <row r="220" spans="1:6">
      <c r="A220" s="155"/>
      <c r="B220" s="171"/>
      <c r="C220" s="172"/>
      <c r="D220" s="173"/>
      <c r="E220" s="174"/>
      <c r="F220" s="174"/>
    </row>
    <row r="221" spans="1:6">
      <c r="A221" s="155"/>
      <c r="B221" s="171"/>
      <c r="C221" s="172"/>
      <c r="D221" s="173"/>
      <c r="E221" s="174"/>
      <c r="F221" s="174"/>
    </row>
    <row r="222" spans="1:6">
      <c r="A222" s="155"/>
      <c r="B222" s="171"/>
      <c r="C222" s="172"/>
      <c r="D222" s="173"/>
      <c r="E222" s="174"/>
      <c r="F222" s="174"/>
    </row>
    <row r="223" spans="1:6">
      <c r="B223" s="307"/>
      <c r="C223" s="172"/>
      <c r="D223" s="173"/>
      <c r="E223" s="174"/>
      <c r="F223" s="174"/>
    </row>
    <row r="224" spans="1:6">
      <c r="B224" s="307"/>
      <c r="C224" s="172"/>
      <c r="D224" s="173"/>
      <c r="E224" s="174"/>
      <c r="F224" s="174"/>
    </row>
    <row r="225" spans="1:6">
      <c r="B225" s="307"/>
      <c r="C225" s="172"/>
      <c r="D225" s="173"/>
      <c r="E225" s="174"/>
      <c r="F225" s="174"/>
    </row>
    <row r="226" spans="1:6">
      <c r="B226" s="307"/>
      <c r="C226" s="172"/>
      <c r="D226" s="173"/>
      <c r="E226" s="174"/>
      <c r="F226" s="174"/>
    </row>
    <row r="227" spans="1:6">
      <c r="B227" s="307"/>
      <c r="C227" s="172"/>
      <c r="D227" s="173"/>
      <c r="E227" s="174"/>
      <c r="F227" s="174"/>
    </row>
    <row r="228" spans="1:6">
      <c r="B228" s="307"/>
      <c r="C228" s="172"/>
      <c r="D228" s="173"/>
      <c r="E228" s="174"/>
      <c r="F228" s="174"/>
    </row>
    <row r="229" spans="1:6">
      <c r="B229" s="307"/>
      <c r="C229" s="172"/>
      <c r="D229" s="173"/>
      <c r="E229" s="174"/>
      <c r="F229" s="174"/>
    </row>
    <row r="230" spans="1:6">
      <c r="B230" s="307"/>
      <c r="C230" s="172"/>
      <c r="D230" s="173"/>
      <c r="E230" s="174"/>
      <c r="F230" s="174"/>
    </row>
    <row r="231" spans="1:6">
      <c r="B231" s="307"/>
      <c r="C231" s="172"/>
      <c r="D231" s="173"/>
      <c r="E231" s="174"/>
      <c r="F231" s="174"/>
    </row>
    <row r="232" spans="1:6">
      <c r="B232" s="307"/>
      <c r="C232" s="172"/>
      <c r="D232" s="173"/>
      <c r="E232" s="174"/>
      <c r="F232" s="174"/>
    </row>
    <row r="233" spans="1:6">
      <c r="B233" s="307"/>
      <c r="C233" s="172"/>
      <c r="D233" s="173"/>
      <c r="E233" s="174"/>
      <c r="F233" s="174"/>
    </row>
    <row r="234" spans="1:6">
      <c r="B234" s="307"/>
      <c r="C234" s="172"/>
      <c r="D234" s="173"/>
      <c r="E234" s="174"/>
      <c r="F234" s="174"/>
    </row>
    <row r="235" spans="1:6">
      <c r="B235" s="307"/>
      <c r="C235" s="172"/>
      <c r="D235" s="173"/>
      <c r="E235" s="174"/>
      <c r="F235" s="174"/>
    </row>
    <row r="236" spans="1:6">
      <c r="B236" s="307"/>
      <c r="C236" s="172"/>
      <c r="D236" s="173"/>
      <c r="E236" s="174"/>
      <c r="F236" s="174"/>
    </row>
    <row r="237" spans="1:6">
      <c r="A237" s="318"/>
      <c r="B237" s="307"/>
      <c r="C237" s="172"/>
      <c r="D237" s="173"/>
      <c r="E237" s="174"/>
      <c r="F237" s="174"/>
    </row>
    <row r="238" spans="1:6">
      <c r="B238" s="319"/>
      <c r="C238" s="172"/>
      <c r="D238" s="173"/>
      <c r="E238" s="174"/>
      <c r="F238" s="264"/>
    </row>
    <row r="239" spans="1:6">
      <c r="A239" s="176"/>
      <c r="B239" s="320"/>
      <c r="C239" s="284"/>
      <c r="D239" s="196"/>
      <c r="E239" s="173"/>
      <c r="F239" s="321"/>
    </row>
    <row r="240" spans="1:6">
      <c r="A240" s="286"/>
      <c r="B240" s="307"/>
      <c r="C240" s="172"/>
      <c r="D240" s="173"/>
      <c r="E240" s="190"/>
      <c r="F240" s="190"/>
    </row>
    <row r="241" spans="1:6">
      <c r="A241" s="286"/>
      <c r="B241" s="307"/>
      <c r="C241" s="172"/>
      <c r="D241" s="173"/>
      <c r="E241" s="190"/>
      <c r="F241" s="190"/>
    </row>
    <row r="242" spans="1:6">
      <c r="A242" s="286"/>
      <c r="B242" s="307"/>
      <c r="C242" s="172"/>
      <c r="D242" s="173"/>
      <c r="E242" s="190"/>
      <c r="F242" s="190"/>
    </row>
    <row r="243" spans="1:6">
      <c r="A243" s="286"/>
      <c r="B243" s="307"/>
      <c r="C243" s="172"/>
      <c r="D243" s="173"/>
      <c r="E243" s="190"/>
      <c r="F243" s="190"/>
    </row>
    <row r="244" spans="1:6">
      <c r="B244" s="307"/>
      <c r="C244" s="172"/>
      <c r="D244" s="173"/>
      <c r="E244" s="190"/>
      <c r="F244" s="190"/>
    </row>
    <row r="245" spans="1:6">
      <c r="B245" s="307"/>
      <c r="C245" s="172"/>
      <c r="D245" s="173"/>
      <c r="E245" s="190"/>
      <c r="F245" s="190"/>
    </row>
    <row r="246" spans="1:6">
      <c r="B246" s="307"/>
      <c r="C246" s="172"/>
      <c r="D246" s="173"/>
      <c r="E246" s="190"/>
      <c r="F246" s="190"/>
    </row>
    <row r="247" spans="1:6">
      <c r="B247" s="307"/>
      <c r="C247" s="172"/>
      <c r="D247" s="173"/>
      <c r="E247" s="190"/>
      <c r="F247" s="190"/>
    </row>
    <row r="248" spans="1:6">
      <c r="B248" s="307"/>
      <c r="C248" s="172"/>
      <c r="D248" s="173"/>
      <c r="E248" s="190"/>
      <c r="F248" s="190"/>
    </row>
    <row r="249" spans="1:6">
      <c r="B249" s="307"/>
      <c r="C249" s="172"/>
      <c r="D249" s="173"/>
      <c r="E249" s="190"/>
      <c r="F249" s="190"/>
    </row>
    <row r="250" spans="1:6">
      <c r="B250" s="307"/>
      <c r="C250" s="172"/>
      <c r="D250" s="173"/>
      <c r="E250" s="190"/>
      <c r="F250" s="190"/>
    </row>
    <row r="251" spans="1:6">
      <c r="B251" s="322"/>
      <c r="C251" s="288"/>
      <c r="D251" s="289"/>
      <c r="E251" s="190"/>
      <c r="F251" s="190"/>
    </row>
    <row r="252" spans="1:6">
      <c r="B252" s="301"/>
      <c r="C252" s="288"/>
      <c r="D252" s="289"/>
      <c r="E252" s="190"/>
      <c r="F252" s="190"/>
    </row>
    <row r="253" spans="1:6">
      <c r="B253" s="323"/>
      <c r="C253" s="288"/>
      <c r="D253" s="289"/>
      <c r="E253" s="190"/>
      <c r="F253" s="190"/>
    </row>
    <row r="254" spans="1:6">
      <c r="B254" s="301"/>
      <c r="C254" s="288"/>
      <c r="D254" s="289"/>
      <c r="E254" s="190"/>
      <c r="F254" s="190"/>
    </row>
    <row r="255" spans="1:6">
      <c r="A255" s="304"/>
      <c r="B255" s="303"/>
      <c r="C255" s="219"/>
      <c r="D255" s="190"/>
      <c r="E255" s="219"/>
      <c r="F255" s="219"/>
    </row>
    <row r="256" spans="1:6">
      <c r="A256" s="324"/>
      <c r="B256" s="303"/>
      <c r="C256" s="219"/>
      <c r="D256" s="190"/>
      <c r="E256" s="219"/>
      <c r="F256" s="219"/>
    </row>
    <row r="257" spans="1:8">
      <c r="A257" s="304"/>
      <c r="B257" s="303"/>
      <c r="C257" s="219"/>
      <c r="D257" s="190"/>
      <c r="E257" s="219"/>
      <c r="F257" s="190"/>
    </row>
    <row r="258" spans="1:8">
      <c r="A258" s="304"/>
      <c r="B258" s="303"/>
      <c r="C258" s="219"/>
      <c r="D258" s="190"/>
      <c r="E258" s="219"/>
      <c r="F258" s="219"/>
    </row>
    <row r="259" spans="1:8">
      <c r="A259" s="155"/>
      <c r="B259" s="303"/>
      <c r="C259" s="219"/>
      <c r="D259" s="190"/>
      <c r="E259" s="219"/>
      <c r="F259" s="219"/>
    </row>
    <row r="260" spans="1:8">
      <c r="A260" s="155"/>
      <c r="B260" s="303"/>
      <c r="C260" s="219"/>
      <c r="D260" s="190"/>
      <c r="E260" s="219"/>
      <c r="F260" s="219"/>
    </row>
    <row r="261" spans="1:8">
      <c r="A261" s="155"/>
      <c r="B261" s="303"/>
      <c r="C261" s="219"/>
      <c r="D261" s="190"/>
      <c r="E261" s="219"/>
      <c r="F261" s="190"/>
    </row>
    <row r="262" spans="1:8">
      <c r="A262" s="155"/>
      <c r="B262" s="303"/>
      <c r="C262" s="219"/>
      <c r="D262" s="190"/>
      <c r="E262" s="219"/>
      <c r="F262" s="219"/>
    </row>
    <row r="263" spans="1:8">
      <c r="A263" s="155"/>
      <c r="B263" s="303"/>
      <c r="C263" s="219"/>
      <c r="D263" s="190"/>
      <c r="E263" s="219"/>
      <c r="F263" s="219"/>
    </row>
    <row r="264" spans="1:8">
      <c r="A264" s="155"/>
      <c r="B264" s="305"/>
      <c r="C264" s="287"/>
      <c r="D264" s="190"/>
      <c r="E264" s="219"/>
      <c r="F264" s="190"/>
    </row>
    <row r="265" spans="1:8">
      <c r="A265" s="155"/>
      <c r="B265" s="305"/>
      <c r="C265" s="287"/>
      <c r="D265" s="184"/>
      <c r="E265" s="190"/>
      <c r="F265" s="190"/>
    </row>
    <row r="266" spans="1:8">
      <c r="A266" s="155"/>
      <c r="B266" s="305"/>
      <c r="C266" s="287"/>
      <c r="D266" s="184"/>
      <c r="E266" s="190"/>
      <c r="F266" s="190"/>
    </row>
    <row r="267" spans="1:8">
      <c r="A267" s="155"/>
      <c r="B267" s="303"/>
      <c r="C267" s="287"/>
      <c r="D267" s="184"/>
      <c r="E267" s="190"/>
      <c r="F267" s="190"/>
    </row>
    <row r="268" spans="1:8">
      <c r="A268" s="286"/>
      <c r="B268" s="303"/>
      <c r="C268" s="287"/>
      <c r="D268" s="184"/>
      <c r="E268" s="190"/>
      <c r="F268" s="190"/>
    </row>
    <row r="269" spans="1:8" s="16" customFormat="1" ht="12.75">
      <c r="A269" s="286"/>
      <c r="B269" s="303"/>
      <c r="C269" s="287"/>
      <c r="D269" s="184"/>
      <c r="E269" s="190"/>
      <c r="F269" s="190"/>
      <c r="G269" s="219"/>
      <c r="H269" s="219"/>
    </row>
    <row r="270" spans="1:8" s="16" customFormat="1" ht="12.75">
      <c r="A270" s="286"/>
      <c r="B270" s="307"/>
      <c r="C270" s="172"/>
      <c r="D270" s="173"/>
      <c r="E270" s="190"/>
      <c r="F270" s="190"/>
      <c r="G270" s="219"/>
      <c r="H270" s="219"/>
    </row>
    <row r="271" spans="1:8" s="16" customFormat="1" ht="12.75">
      <c r="A271" s="286"/>
      <c r="B271" s="307"/>
      <c r="C271" s="172"/>
      <c r="D271" s="173"/>
      <c r="E271" s="190"/>
      <c r="F271" s="190"/>
      <c r="G271" s="219"/>
      <c r="H271" s="219"/>
    </row>
    <row r="272" spans="1:8" s="16" customFormat="1" ht="12.75">
      <c r="A272" s="286"/>
      <c r="B272" s="307"/>
      <c r="C272" s="172"/>
      <c r="D272" s="173"/>
      <c r="E272" s="190"/>
      <c r="F272" s="190"/>
      <c r="G272" s="219"/>
      <c r="H272" s="219"/>
    </row>
    <row r="273" spans="1:11" s="16" customFormat="1" ht="12.75">
      <c r="A273" s="286"/>
      <c r="B273" s="307"/>
      <c r="C273" s="172"/>
      <c r="D273" s="173"/>
      <c r="E273" s="190"/>
      <c r="F273" s="190"/>
      <c r="G273" s="219"/>
      <c r="H273" s="219"/>
      <c r="I273" s="29"/>
      <c r="K273" s="29"/>
    </row>
    <row r="274" spans="1:11" s="16" customFormat="1" ht="12.75">
      <c r="A274" s="286"/>
      <c r="B274" s="307"/>
      <c r="C274" s="172"/>
      <c r="D274" s="173"/>
      <c r="E274" s="190"/>
      <c r="F274" s="190"/>
      <c r="G274" s="219"/>
      <c r="H274" s="219"/>
      <c r="I274" s="29"/>
      <c r="K274" s="29"/>
    </row>
    <row r="275" spans="1:11" s="16" customFormat="1" ht="12.75">
      <c r="A275" s="180"/>
      <c r="B275" s="307"/>
      <c r="C275" s="172"/>
      <c r="D275" s="173"/>
      <c r="E275" s="190"/>
      <c r="F275" s="190"/>
      <c r="G275" s="219"/>
      <c r="H275" s="219"/>
      <c r="I275" s="29"/>
      <c r="K275" s="29"/>
    </row>
    <row r="276" spans="1:11" s="16" customFormat="1" ht="12.75">
      <c r="A276" s="180"/>
      <c r="B276" s="307"/>
      <c r="C276" s="172"/>
      <c r="D276" s="173"/>
      <c r="E276" s="190"/>
      <c r="F276" s="190"/>
      <c r="G276" s="219"/>
      <c r="H276" s="219"/>
      <c r="I276" s="29"/>
      <c r="K276" s="29"/>
    </row>
    <row r="277" spans="1:11" s="16" customFormat="1" ht="12.75">
      <c r="A277" s="180"/>
      <c r="B277" s="307"/>
      <c r="C277" s="172"/>
      <c r="D277" s="173"/>
      <c r="E277" s="190"/>
      <c r="F277" s="190"/>
      <c r="G277" s="219"/>
      <c r="H277" s="219"/>
      <c r="I277" s="29"/>
      <c r="K277" s="29"/>
    </row>
    <row r="278" spans="1:11" s="16" customFormat="1" ht="12.75">
      <c r="A278" s="180"/>
      <c r="B278" s="307"/>
      <c r="C278" s="172"/>
      <c r="D278" s="173"/>
      <c r="E278" s="190"/>
      <c r="F278" s="190"/>
      <c r="G278" s="219"/>
      <c r="H278" s="219"/>
      <c r="I278" s="29"/>
      <c r="K278" s="29"/>
    </row>
    <row r="279" spans="1:11" s="16" customFormat="1" ht="12.75">
      <c r="A279" s="180"/>
      <c r="B279" s="307"/>
      <c r="C279" s="172"/>
      <c r="D279" s="173"/>
      <c r="E279" s="190"/>
      <c r="F279" s="190"/>
      <c r="G279" s="219"/>
      <c r="H279" s="219"/>
      <c r="I279" s="29"/>
      <c r="K279" s="29"/>
    </row>
    <row r="280" spans="1:11" s="16" customFormat="1" ht="12.75">
      <c r="A280" s="180"/>
      <c r="B280" s="307"/>
      <c r="C280" s="172"/>
      <c r="D280" s="173"/>
      <c r="E280" s="190"/>
      <c r="F280" s="190"/>
      <c r="G280" s="219"/>
      <c r="H280" s="219"/>
      <c r="I280" s="29"/>
      <c r="K280" s="29"/>
    </row>
    <row r="281" spans="1:11" s="16" customFormat="1" ht="12.75">
      <c r="A281" s="180"/>
      <c r="B281" s="307"/>
      <c r="C281" s="172"/>
      <c r="D281" s="173"/>
      <c r="E281" s="190"/>
      <c r="F281" s="190"/>
      <c r="G281" s="219"/>
      <c r="H281" s="219"/>
      <c r="I281" s="29"/>
      <c r="K281" s="29"/>
    </row>
    <row r="282" spans="1:11" s="16" customFormat="1" ht="12.75">
      <c r="A282" s="180"/>
      <c r="B282" s="307"/>
      <c r="C282" s="172"/>
      <c r="D282" s="173"/>
      <c r="E282" s="190"/>
      <c r="F282" s="190"/>
      <c r="G282" s="219"/>
      <c r="H282" s="219"/>
    </row>
    <row r="283" spans="1:11" s="16" customFormat="1" ht="12.75">
      <c r="A283" s="180"/>
      <c r="B283" s="307"/>
      <c r="C283" s="172"/>
      <c r="D283" s="173"/>
      <c r="E283" s="190"/>
      <c r="F283" s="190"/>
      <c r="G283" s="219"/>
      <c r="H283" s="219"/>
    </row>
    <row r="284" spans="1:11" s="16" customFormat="1" ht="12.75">
      <c r="A284" s="286"/>
      <c r="B284" s="307"/>
      <c r="C284" s="172"/>
      <c r="D284" s="173"/>
      <c r="E284" s="190"/>
      <c r="F284" s="190"/>
      <c r="G284" s="219"/>
      <c r="H284" s="219"/>
    </row>
    <row r="285" spans="1:11" s="16" customFormat="1" ht="12.75">
      <c r="A285" s="180"/>
      <c r="B285" s="307"/>
      <c r="C285" s="172"/>
      <c r="D285" s="173"/>
      <c r="E285" s="190"/>
      <c r="F285" s="190"/>
      <c r="G285" s="219"/>
      <c r="H285" s="219"/>
    </row>
    <row r="286" spans="1:11" s="16" customFormat="1" ht="12.75">
      <c r="A286" s="180"/>
      <c r="B286" s="307"/>
      <c r="C286" s="172"/>
      <c r="D286" s="173"/>
      <c r="E286" s="190"/>
      <c r="F286" s="190"/>
      <c r="G286" s="219"/>
      <c r="H286" s="219"/>
    </row>
    <row r="287" spans="1:11" s="16" customFormat="1" ht="12.75">
      <c r="A287" s="180"/>
      <c r="B287" s="307"/>
      <c r="C287" s="172"/>
      <c r="D287" s="173"/>
      <c r="E287" s="190"/>
      <c r="F287" s="190"/>
      <c r="G287" s="219"/>
      <c r="H287" s="219"/>
    </row>
    <row r="288" spans="1:11" s="16" customFormat="1" ht="12.75">
      <c r="A288" s="180"/>
      <c r="B288" s="307"/>
      <c r="C288" s="172"/>
      <c r="D288" s="173"/>
      <c r="E288" s="190"/>
      <c r="F288" s="190"/>
      <c r="G288" s="219"/>
      <c r="H288" s="219"/>
    </row>
    <row r="289" spans="1:8" s="16" customFormat="1" ht="12.75">
      <c r="A289" s="180"/>
      <c r="B289" s="307"/>
      <c r="C289" s="172"/>
      <c r="D289" s="173"/>
      <c r="E289" s="190"/>
      <c r="F289" s="190"/>
      <c r="G289" s="219"/>
      <c r="H289" s="219"/>
    </row>
    <row r="290" spans="1:8" s="16" customFormat="1" ht="12.75">
      <c r="A290" s="180"/>
      <c r="B290" s="307"/>
      <c r="C290" s="172"/>
      <c r="D290" s="173"/>
      <c r="E290" s="190"/>
      <c r="F290" s="190"/>
      <c r="G290" s="219"/>
      <c r="H290" s="219"/>
    </row>
    <row r="291" spans="1:8" s="16" customFormat="1" ht="12.75">
      <c r="A291" s="180"/>
      <c r="B291" s="307"/>
      <c r="C291" s="172"/>
      <c r="D291" s="173"/>
      <c r="E291" s="190"/>
      <c r="F291" s="190"/>
      <c r="G291" s="219"/>
      <c r="H291" s="219"/>
    </row>
    <row r="292" spans="1:8" s="16" customFormat="1" ht="12.75">
      <c r="A292" s="180"/>
      <c r="B292" s="307"/>
      <c r="C292" s="172"/>
      <c r="D292" s="173"/>
      <c r="E292" s="190"/>
      <c r="F292" s="190"/>
      <c r="G292" s="219"/>
      <c r="H292" s="219"/>
    </row>
    <row r="293" spans="1:8" s="16" customFormat="1" ht="12.75">
      <c r="A293" s="180"/>
      <c r="B293" s="307"/>
      <c r="C293" s="172"/>
      <c r="D293" s="173"/>
      <c r="E293" s="190"/>
      <c r="F293" s="190"/>
      <c r="G293" s="219"/>
      <c r="H293" s="219"/>
    </row>
    <row r="294" spans="1:8" s="16" customFormat="1" ht="12.75">
      <c r="A294" s="180"/>
      <c r="B294" s="307"/>
      <c r="C294" s="172"/>
      <c r="D294" s="173"/>
      <c r="E294" s="190"/>
      <c r="F294" s="190"/>
      <c r="G294" s="219"/>
      <c r="H294" s="219"/>
    </row>
    <row r="295" spans="1:8" s="16" customFormat="1" ht="18.75" customHeight="1">
      <c r="A295" s="180"/>
      <c r="B295" s="307"/>
      <c r="C295" s="172"/>
      <c r="D295" s="173"/>
      <c r="E295" s="190"/>
      <c r="F295" s="190"/>
      <c r="G295" s="219"/>
      <c r="H295" s="219"/>
    </row>
    <row r="296" spans="1:8">
      <c r="B296" s="307"/>
      <c r="C296" s="172"/>
      <c r="D296" s="173"/>
      <c r="E296" s="190"/>
      <c r="F296" s="190"/>
    </row>
    <row r="297" spans="1:8">
      <c r="B297" s="307"/>
      <c r="C297" s="172"/>
      <c r="D297" s="173"/>
      <c r="E297" s="190"/>
      <c r="F297" s="190"/>
    </row>
    <row r="298" spans="1:8">
      <c r="B298" s="307"/>
      <c r="C298" s="172"/>
      <c r="D298" s="173"/>
      <c r="E298" s="190"/>
      <c r="F298" s="190"/>
    </row>
    <row r="299" spans="1:8">
      <c r="A299" s="286"/>
      <c r="B299" s="307"/>
      <c r="C299" s="172"/>
      <c r="D299" s="173"/>
      <c r="E299" s="190"/>
      <c r="F299" s="190"/>
    </row>
    <row r="300" spans="1:8" ht="18" customHeight="1">
      <c r="B300" s="307"/>
      <c r="C300" s="172"/>
      <c r="D300" s="173"/>
      <c r="E300" s="190"/>
      <c r="F300" s="190"/>
    </row>
    <row r="301" spans="1:8">
      <c r="B301" s="307"/>
      <c r="C301" s="172"/>
      <c r="D301" s="173"/>
      <c r="E301" s="190"/>
      <c r="F301" s="190"/>
    </row>
    <row r="302" spans="1:8">
      <c r="B302" s="307"/>
      <c r="C302" s="172"/>
      <c r="D302" s="173"/>
      <c r="E302" s="190"/>
      <c r="F302" s="190"/>
    </row>
    <row r="303" spans="1:8">
      <c r="B303" s="307"/>
      <c r="C303" s="172"/>
      <c r="D303" s="173"/>
      <c r="E303" s="190"/>
      <c r="F303" s="190"/>
    </row>
    <row r="304" spans="1:8">
      <c r="B304" s="307"/>
      <c r="C304" s="172"/>
      <c r="D304" s="173"/>
      <c r="E304" s="190"/>
      <c r="F304" s="190"/>
    </row>
    <row r="305" spans="1:8" ht="15.75" customHeight="1">
      <c r="B305" s="307"/>
      <c r="C305" s="172"/>
      <c r="D305" s="173"/>
      <c r="E305" s="190"/>
      <c r="F305" s="190"/>
    </row>
    <row r="306" spans="1:8">
      <c r="B306" s="307"/>
      <c r="C306" s="172"/>
      <c r="D306" s="173"/>
      <c r="E306" s="190"/>
      <c r="F306" s="190"/>
    </row>
    <row r="307" spans="1:8">
      <c r="B307" s="307"/>
      <c r="C307" s="172"/>
      <c r="D307" s="173"/>
      <c r="E307" s="190"/>
      <c r="F307" s="190"/>
    </row>
    <row r="308" spans="1:8">
      <c r="B308" s="307"/>
      <c r="C308" s="172"/>
      <c r="D308" s="173"/>
      <c r="E308" s="190"/>
      <c r="F308" s="190"/>
    </row>
    <row r="309" spans="1:8">
      <c r="B309" s="307"/>
      <c r="C309" s="172"/>
      <c r="D309" s="173"/>
      <c r="E309" s="190"/>
      <c r="F309" s="190"/>
    </row>
    <row r="310" spans="1:8">
      <c r="B310" s="307"/>
      <c r="C310" s="172"/>
      <c r="D310" s="173"/>
      <c r="E310" s="190"/>
      <c r="F310" s="190"/>
    </row>
    <row r="311" spans="1:8">
      <c r="B311" s="307"/>
      <c r="C311" s="172"/>
      <c r="D311" s="173"/>
      <c r="E311" s="190"/>
      <c r="F311" s="190"/>
    </row>
    <row r="312" spans="1:8">
      <c r="B312" s="307"/>
      <c r="C312" s="172"/>
      <c r="D312" s="173"/>
      <c r="E312" s="190"/>
      <c r="F312" s="190"/>
    </row>
    <row r="313" spans="1:8">
      <c r="B313" s="307"/>
      <c r="C313" s="172"/>
      <c r="D313" s="173"/>
      <c r="E313" s="190"/>
      <c r="F313" s="190"/>
    </row>
    <row r="314" spans="1:8">
      <c r="B314" s="307"/>
      <c r="C314" s="172"/>
      <c r="D314" s="173"/>
      <c r="E314" s="190"/>
      <c r="F314" s="190"/>
    </row>
    <row r="315" spans="1:8" s="16" customFormat="1" ht="12.75">
      <c r="A315" s="180"/>
      <c r="B315" s="307"/>
      <c r="C315" s="172"/>
      <c r="D315" s="173"/>
      <c r="E315" s="190"/>
      <c r="F315" s="190"/>
      <c r="G315" s="219"/>
      <c r="H315" s="219"/>
    </row>
    <row r="316" spans="1:8" ht="39.75" customHeight="1">
      <c r="B316" s="307"/>
      <c r="C316" s="172"/>
      <c r="D316" s="173"/>
      <c r="E316" s="190"/>
      <c r="F316" s="190"/>
    </row>
    <row r="317" spans="1:8" s="16" customFormat="1" ht="12.75">
      <c r="A317" s="180"/>
      <c r="B317" s="307"/>
      <c r="C317" s="172"/>
      <c r="D317" s="173"/>
      <c r="E317" s="190"/>
      <c r="F317" s="190"/>
      <c r="G317" s="219"/>
      <c r="H317" s="219"/>
    </row>
    <row r="318" spans="1:8" s="16" customFormat="1" ht="13.5" customHeight="1">
      <c r="A318" s="180"/>
      <c r="B318" s="307"/>
      <c r="C318" s="172"/>
      <c r="D318" s="173"/>
      <c r="E318" s="190"/>
      <c r="F318" s="190"/>
      <c r="G318" s="219"/>
      <c r="H318" s="219"/>
    </row>
    <row r="319" spans="1:8" s="16" customFormat="1" ht="13.5" customHeight="1">
      <c r="A319" s="180"/>
      <c r="B319" s="307"/>
      <c r="C319" s="172"/>
      <c r="D319" s="173"/>
      <c r="E319" s="190"/>
      <c r="F319" s="190"/>
      <c r="G319" s="219"/>
      <c r="H319" s="219"/>
    </row>
    <row r="320" spans="1:8" s="16" customFormat="1" ht="13.5" customHeight="1">
      <c r="A320" s="180"/>
      <c r="B320" s="307"/>
      <c r="C320" s="172"/>
      <c r="D320" s="173"/>
      <c r="E320" s="190"/>
      <c r="F320" s="190"/>
      <c r="G320" s="219"/>
      <c r="H320" s="219"/>
    </row>
    <row r="321" spans="1:8" s="16" customFormat="1" ht="13.5" customHeight="1">
      <c r="A321" s="180"/>
      <c r="B321" s="307"/>
      <c r="C321" s="172"/>
      <c r="D321" s="173"/>
      <c r="E321" s="190"/>
      <c r="F321" s="190"/>
      <c r="G321" s="219"/>
      <c r="H321" s="219"/>
    </row>
    <row r="322" spans="1:8" s="16" customFormat="1" ht="13.5" customHeight="1">
      <c r="A322" s="180"/>
      <c r="B322" s="307"/>
      <c r="C322" s="172"/>
      <c r="D322" s="173"/>
      <c r="E322" s="174"/>
      <c r="F322" s="174"/>
      <c r="G322" s="219"/>
      <c r="H322" s="219"/>
    </row>
  </sheetData>
  <sheetProtection password="C7BA" sheet="1" objects="1" scenarios="1"/>
  <mergeCells count="3">
    <mergeCell ref="B5:B11"/>
    <mergeCell ref="B43:C43"/>
    <mergeCell ref="B108:C108"/>
  </mergeCells>
  <phoneticPr fontId="5" type="noConversion"/>
  <pageMargins left="0.9055118110236221" right="0.74803149606299213" top="0.94488188976377963" bottom="0.74803149606299213" header="0.19685039370078741" footer="0"/>
  <pageSetup paperSize="9" scale="70" firstPageNumber="10" orientation="portrait" useFirstPageNumber="1" r:id="rId1"/>
  <headerFooter>
    <oddFooter>&amp;C&amp;9&amp;P&amp;R&amp;9PROJEKTANTSKI POPIS</oddFooter>
  </headerFooter>
  <rowBreaks count="4" manualBreakCount="4">
    <brk id="30" max="5" man="1"/>
    <brk id="53" max="5" man="1"/>
    <brk id="122" max="16383" man="1"/>
    <brk id="158" max="5" man="1"/>
  </rowBreaks>
  <drawing r:id="rId2"/>
  <legacyDrawing r:id="rId3"/>
</worksheet>
</file>

<file path=xl/worksheets/sheet7.xml><?xml version="1.0" encoding="utf-8"?>
<worksheet xmlns="http://schemas.openxmlformats.org/spreadsheetml/2006/main" xmlns:r="http://schemas.openxmlformats.org/officeDocument/2006/relationships">
  <dimension ref="A1:F13"/>
  <sheetViews>
    <sheetView workbookViewId="0">
      <selection activeCell="B17" sqref="B17"/>
    </sheetView>
  </sheetViews>
  <sheetFormatPr defaultRowHeight="12.75"/>
  <cols>
    <col min="2" max="2" width="46.85546875" customWidth="1"/>
    <col min="6" max="6" width="11.85546875" style="7" bestFit="1" customWidth="1"/>
  </cols>
  <sheetData>
    <row r="1" spans="1:6">
      <c r="B1" s="6" t="s">
        <v>362</v>
      </c>
    </row>
    <row r="3" spans="1:6" ht="16.5">
      <c r="A3" s="51" t="s">
        <v>354</v>
      </c>
      <c r="B3" s="52" t="s">
        <v>355</v>
      </c>
      <c r="C3" s="53"/>
      <c r="D3" s="53"/>
      <c r="E3" s="53"/>
      <c r="F3" s="329"/>
    </row>
    <row r="4" spans="1:6" ht="16.5">
      <c r="A4" s="55"/>
      <c r="B4" s="53"/>
      <c r="C4" s="53"/>
      <c r="D4" s="53"/>
      <c r="E4" s="53"/>
      <c r="F4" s="329"/>
    </row>
    <row r="5" spans="1:6" ht="16.5">
      <c r="A5" s="56" t="s">
        <v>17</v>
      </c>
      <c r="B5" s="69" t="s">
        <v>356</v>
      </c>
      <c r="C5" s="69"/>
      <c r="D5" s="58"/>
      <c r="E5" s="58"/>
      <c r="F5" s="329">
        <f>'povezovalni hodnik gradbena del'!F32</f>
        <v>0</v>
      </c>
    </row>
    <row r="6" spans="1:6" ht="16.5">
      <c r="A6" s="56"/>
      <c r="B6" s="69"/>
      <c r="C6" s="69"/>
      <c r="D6" s="58"/>
      <c r="E6" s="58"/>
      <c r="F6" s="329"/>
    </row>
    <row r="7" spans="1:6" ht="16.5">
      <c r="A7" s="56" t="s">
        <v>19</v>
      </c>
      <c r="B7" s="69" t="s">
        <v>357</v>
      </c>
      <c r="C7" s="69"/>
      <c r="D7" s="58"/>
      <c r="E7" s="58"/>
      <c r="F7" s="329">
        <f>'povezovalni hodnik obrtniska de'!F26</f>
        <v>0</v>
      </c>
    </row>
    <row r="8" spans="1:6" ht="16.5">
      <c r="A8" s="55"/>
      <c r="B8" s="53"/>
      <c r="C8" s="53"/>
      <c r="D8" s="53"/>
      <c r="E8" s="53"/>
      <c r="F8" s="330"/>
    </row>
    <row r="9" spans="1:6" ht="16.5">
      <c r="A9" s="55" t="s">
        <v>21</v>
      </c>
      <c r="B9" s="53" t="s">
        <v>378</v>
      </c>
      <c r="C9" s="53"/>
      <c r="D9" s="53"/>
      <c r="E9" s="53"/>
      <c r="F9" s="330">
        <f>(F7+F5)*5%</f>
        <v>0</v>
      </c>
    </row>
    <row r="10" spans="1:6" ht="16.5">
      <c r="A10" s="55"/>
      <c r="B10" s="53"/>
      <c r="C10" s="53"/>
      <c r="D10" s="53"/>
      <c r="E10" s="53"/>
      <c r="F10" s="330"/>
    </row>
    <row r="11" spans="1:6" ht="17.25" thickBot="1">
      <c r="A11" s="61" t="s">
        <v>354</v>
      </c>
      <c r="B11" s="62" t="s">
        <v>358</v>
      </c>
      <c r="C11" s="62"/>
      <c r="D11" s="62"/>
      <c r="E11" s="62"/>
      <c r="F11" s="63">
        <f>SUM(F5:F8)</f>
        <v>0</v>
      </c>
    </row>
    <row r="12" spans="1:6" ht="17.25" thickTop="1">
      <c r="A12" s="64"/>
      <c r="B12" s="58"/>
      <c r="C12" s="58"/>
      <c r="D12" s="58"/>
      <c r="E12" s="58"/>
      <c r="F12" s="331"/>
    </row>
    <row r="13" spans="1:6">
      <c r="A13" s="45"/>
      <c r="B13" s="37"/>
      <c r="C13" s="37"/>
      <c r="D13" s="37"/>
      <c r="E13" s="37"/>
      <c r="F13" s="33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3:K294"/>
  <sheetViews>
    <sheetView view="pageBreakPreview" topLeftCell="A58" zoomScaleNormal="100" zoomScaleSheetLayoutView="100" workbookViewId="0">
      <selection activeCell="H152" sqref="H152"/>
    </sheetView>
  </sheetViews>
  <sheetFormatPr defaultRowHeight="15"/>
  <cols>
    <col min="1" max="1" width="5.42578125" style="137" customWidth="1"/>
    <col min="2" max="2" width="46.140625" style="138" customWidth="1"/>
    <col min="3" max="3" width="8" style="139" bestFit="1" customWidth="1"/>
    <col min="4" max="4" width="9.7109375" style="139" customWidth="1"/>
    <col min="5" max="5" width="12.5703125" style="80" bestFit="1" customWidth="1"/>
    <col min="6" max="6" width="14.28515625" style="80" bestFit="1" customWidth="1"/>
    <col min="7" max="7" width="10.140625" style="1" bestFit="1" customWidth="1"/>
    <col min="8" max="8" width="10.7109375" style="1" bestFit="1" customWidth="1"/>
    <col min="9" max="9" width="10.140625" style="1" bestFit="1" customWidth="1"/>
    <col min="10" max="11" width="9.140625" style="1"/>
  </cols>
  <sheetData>
    <row r="3" spans="1:6">
      <c r="A3" s="70"/>
      <c r="B3" s="71" t="s">
        <v>133</v>
      </c>
      <c r="C3" s="72"/>
      <c r="D3" s="72"/>
      <c r="E3" s="73"/>
      <c r="F3" s="73"/>
    </row>
    <row r="4" spans="1:6">
      <c r="A4" s="70"/>
      <c r="B4" s="74"/>
      <c r="C4" s="72"/>
      <c r="D4" s="72"/>
      <c r="E4" s="73"/>
      <c r="F4" s="73"/>
    </row>
    <row r="5" spans="1:6">
      <c r="A5" s="70"/>
      <c r="B5" s="152" t="s">
        <v>39</v>
      </c>
      <c r="C5" s="72"/>
      <c r="D5" s="72"/>
      <c r="E5" s="73"/>
      <c r="F5" s="73"/>
    </row>
    <row r="6" spans="1:6">
      <c r="A6" s="70"/>
      <c r="B6" s="74"/>
      <c r="C6" s="72"/>
      <c r="D6" s="72"/>
      <c r="E6" s="73"/>
      <c r="F6" s="73"/>
    </row>
    <row r="7" spans="1:6">
      <c r="A7" s="70"/>
      <c r="B7" s="341" t="s">
        <v>363</v>
      </c>
      <c r="C7" s="72"/>
      <c r="D7" s="72"/>
      <c r="E7" s="73"/>
      <c r="F7" s="73"/>
    </row>
    <row r="8" spans="1:6">
      <c r="A8" s="70"/>
      <c r="B8" s="342"/>
      <c r="C8" s="72"/>
      <c r="D8" s="72"/>
      <c r="E8" s="73"/>
      <c r="F8" s="73"/>
    </row>
    <row r="9" spans="1:6">
      <c r="A9" s="70"/>
      <c r="B9" s="342"/>
      <c r="C9" s="72"/>
      <c r="D9" s="72"/>
      <c r="E9" s="73"/>
      <c r="F9" s="73"/>
    </row>
    <row r="10" spans="1:6">
      <c r="A10" s="70"/>
      <c r="B10" s="342"/>
      <c r="C10" s="72"/>
      <c r="D10" s="72"/>
      <c r="E10" s="73"/>
      <c r="F10" s="73"/>
    </row>
    <row r="11" spans="1:6">
      <c r="A11" s="70"/>
      <c r="B11" s="342"/>
      <c r="C11" s="72"/>
      <c r="D11" s="72"/>
      <c r="E11" s="73"/>
      <c r="F11" s="73"/>
    </row>
    <row r="12" spans="1:6">
      <c r="A12" s="70"/>
      <c r="B12" s="342"/>
      <c r="C12" s="72"/>
      <c r="D12" s="72"/>
      <c r="E12" s="73"/>
      <c r="F12" s="73"/>
    </row>
    <row r="13" spans="1:6" ht="85.5" customHeight="1">
      <c r="A13" s="70"/>
      <c r="B13" s="342"/>
      <c r="C13" s="72"/>
      <c r="D13" s="72"/>
      <c r="E13" s="73"/>
      <c r="F13" s="73"/>
    </row>
    <row r="14" spans="1:6">
      <c r="A14" s="70"/>
      <c r="B14" s="74"/>
      <c r="C14" s="72"/>
      <c r="D14" s="72"/>
      <c r="E14" s="73"/>
      <c r="F14" s="73"/>
    </row>
    <row r="15" spans="1:6">
      <c r="A15" s="70"/>
      <c r="B15" s="74"/>
      <c r="C15" s="72"/>
      <c r="D15" s="72"/>
      <c r="E15" s="73"/>
      <c r="F15" s="73"/>
    </row>
    <row r="16" spans="1:6">
      <c r="A16" s="70"/>
      <c r="B16" s="74"/>
      <c r="C16" s="72"/>
      <c r="D16" s="72"/>
      <c r="E16" s="73"/>
      <c r="F16" s="73"/>
    </row>
    <row r="17" spans="1:10">
      <c r="A17" s="75"/>
      <c r="B17" s="76"/>
      <c r="C17" s="77"/>
      <c r="D17" s="77"/>
      <c r="E17" s="73"/>
      <c r="F17" s="73"/>
    </row>
    <row r="18" spans="1:10">
      <c r="A18" s="75"/>
      <c r="B18" s="78" t="s">
        <v>0</v>
      </c>
      <c r="C18" s="77"/>
      <c r="D18" s="77"/>
      <c r="E18" s="73"/>
      <c r="F18" s="73"/>
    </row>
    <row r="19" spans="1:10">
      <c r="A19" s="75"/>
      <c r="B19" s="76"/>
      <c r="C19" s="77"/>
      <c r="D19" s="77"/>
      <c r="E19" s="73"/>
      <c r="F19" s="73"/>
    </row>
    <row r="20" spans="1:10">
      <c r="A20" s="79" t="s">
        <v>134</v>
      </c>
      <c r="B20" s="78" t="s">
        <v>2</v>
      </c>
      <c r="C20" s="77"/>
      <c r="D20" s="77"/>
      <c r="E20" s="73"/>
      <c r="F20" s="73"/>
    </row>
    <row r="21" spans="1:10">
      <c r="A21" s="75" t="s">
        <v>135</v>
      </c>
      <c r="B21" s="76" t="s">
        <v>136</v>
      </c>
      <c r="C21" s="77"/>
      <c r="D21" s="77"/>
      <c r="E21" s="73"/>
      <c r="F21" s="73">
        <f>F46</f>
        <v>0</v>
      </c>
      <c r="J21" s="80"/>
    </row>
    <row r="22" spans="1:10">
      <c r="A22" s="75" t="s">
        <v>17</v>
      </c>
      <c r="B22" s="76" t="s">
        <v>137</v>
      </c>
      <c r="C22" s="77"/>
      <c r="D22" s="77"/>
      <c r="E22" s="73"/>
      <c r="F22" s="73">
        <f>F74</f>
        <v>0</v>
      </c>
      <c r="J22" s="80"/>
    </row>
    <row r="23" spans="1:10">
      <c r="A23" s="75" t="s">
        <v>19</v>
      </c>
      <c r="B23" s="76" t="s">
        <v>138</v>
      </c>
      <c r="C23" s="77"/>
      <c r="D23" s="77"/>
      <c r="E23" s="73"/>
      <c r="F23" s="73">
        <f>F101</f>
        <v>0</v>
      </c>
      <c r="J23" s="80"/>
    </row>
    <row r="24" spans="1:10">
      <c r="A24" s="75" t="s">
        <v>21</v>
      </c>
      <c r="B24" s="76" t="s">
        <v>139</v>
      </c>
      <c r="C24" s="77"/>
      <c r="D24" s="77"/>
      <c r="E24" s="73"/>
      <c r="F24" s="73">
        <f>F129</f>
        <v>0</v>
      </c>
      <c r="J24" s="80"/>
    </row>
    <row r="25" spans="1:10">
      <c r="A25" s="75" t="s">
        <v>22</v>
      </c>
      <c r="B25" s="76" t="s">
        <v>140</v>
      </c>
      <c r="C25" s="77"/>
      <c r="D25" s="77"/>
      <c r="E25" s="73"/>
      <c r="F25" s="73">
        <f>F206</f>
        <v>0</v>
      </c>
      <c r="J25" s="80"/>
    </row>
    <row r="26" spans="1:10">
      <c r="A26" s="75" t="s">
        <v>23</v>
      </c>
      <c r="B26" s="76" t="s">
        <v>141</v>
      </c>
      <c r="C26" s="77"/>
      <c r="D26" s="77"/>
      <c r="E26" s="73"/>
      <c r="F26" s="73">
        <f>F219</f>
        <v>0</v>
      </c>
      <c r="J26" s="80"/>
    </row>
    <row r="27" spans="1:10">
      <c r="A27" s="75" t="s">
        <v>24</v>
      </c>
      <c r="B27" s="76" t="s">
        <v>142</v>
      </c>
      <c r="C27" s="77"/>
      <c r="D27" s="77"/>
      <c r="E27" s="73"/>
      <c r="F27" s="73">
        <f>F244</f>
        <v>0</v>
      </c>
      <c r="J27" s="80"/>
    </row>
    <row r="28" spans="1:10">
      <c r="A28" s="81"/>
      <c r="B28" s="82" t="s">
        <v>143</v>
      </c>
      <c r="C28" s="83"/>
      <c r="D28" s="84"/>
      <c r="E28" s="85"/>
      <c r="F28" s="85">
        <f>SUM(F21:F27)</f>
        <v>0</v>
      </c>
      <c r="J28" s="86"/>
    </row>
    <row r="29" spans="1:10">
      <c r="A29" s="79"/>
      <c r="B29" s="78"/>
      <c r="C29" s="77"/>
      <c r="D29" s="77"/>
      <c r="E29" s="73"/>
      <c r="F29" s="73"/>
      <c r="J29" s="80"/>
    </row>
    <row r="30" spans="1:10">
      <c r="A30" s="95" t="s">
        <v>352</v>
      </c>
      <c r="B30" s="78" t="s">
        <v>351</v>
      </c>
      <c r="C30" s="88"/>
      <c r="D30" s="88"/>
      <c r="E30" s="96"/>
      <c r="F30" s="96">
        <f>F293</f>
        <v>0</v>
      </c>
    </row>
    <row r="31" spans="1:10">
      <c r="A31" s="95"/>
      <c r="B31" s="78"/>
      <c r="C31" s="97"/>
      <c r="D31" s="97"/>
      <c r="E31" s="96"/>
      <c r="F31" s="96"/>
    </row>
    <row r="32" spans="1:10" ht="30.75" thickBot="1">
      <c r="A32" s="95"/>
      <c r="B32" s="141" t="s">
        <v>353</v>
      </c>
      <c r="C32" s="142"/>
      <c r="D32" s="142"/>
      <c r="E32" s="143"/>
      <c r="F32" s="143">
        <f>F30+F28</f>
        <v>0</v>
      </c>
    </row>
    <row r="33" spans="1:8">
      <c r="A33" s="95"/>
      <c r="B33" s="78"/>
      <c r="C33" s="97"/>
      <c r="D33" s="97"/>
      <c r="E33" s="96"/>
      <c r="F33" s="96"/>
    </row>
    <row r="34" spans="1:8">
      <c r="A34" s="75"/>
      <c r="B34" s="76"/>
      <c r="C34" s="77"/>
      <c r="D34" s="77"/>
      <c r="E34" s="73"/>
      <c r="F34" s="73"/>
    </row>
    <row r="35" spans="1:8">
      <c r="A35" s="95" t="s">
        <v>134</v>
      </c>
      <c r="B35" s="98" t="s">
        <v>2</v>
      </c>
      <c r="C35" s="77"/>
      <c r="D35" s="77"/>
      <c r="E35" s="73"/>
      <c r="F35" s="73"/>
      <c r="H35" s="26"/>
    </row>
    <row r="36" spans="1:8">
      <c r="A36" s="95"/>
      <c r="B36" s="98"/>
      <c r="C36" s="77"/>
      <c r="D36" s="77"/>
      <c r="E36" s="73"/>
      <c r="F36" s="73"/>
      <c r="H36" s="26"/>
    </row>
    <row r="37" spans="1:8">
      <c r="A37" s="95" t="s">
        <v>135</v>
      </c>
      <c r="B37" s="98" t="s">
        <v>136</v>
      </c>
      <c r="C37" s="77"/>
      <c r="D37" s="77"/>
      <c r="E37" s="73"/>
      <c r="F37" s="73"/>
      <c r="G37" s="26"/>
      <c r="H37" s="26"/>
    </row>
    <row r="38" spans="1:8">
      <c r="A38" s="95"/>
      <c r="B38" s="98"/>
      <c r="C38" s="77"/>
      <c r="D38" s="77"/>
      <c r="E38" s="73"/>
      <c r="F38" s="73"/>
      <c r="H38" s="26"/>
    </row>
    <row r="39" spans="1:8" ht="120">
      <c r="A39" s="95" t="s">
        <v>154</v>
      </c>
      <c r="B39" s="99" t="s">
        <v>155</v>
      </c>
      <c r="C39" s="77"/>
      <c r="D39" s="77"/>
      <c r="E39" s="73"/>
      <c r="F39" s="73"/>
    </row>
    <row r="40" spans="1:8">
      <c r="A40" s="95"/>
      <c r="B40" s="98"/>
      <c r="C40" s="77"/>
      <c r="D40" s="77"/>
      <c r="E40" s="73"/>
      <c r="F40" s="73"/>
      <c r="H40" s="26"/>
    </row>
    <row r="41" spans="1:8" ht="75">
      <c r="A41" s="100">
        <f ca="1">COUNT($A40:A$51)/100+1.01</f>
        <v>1.01</v>
      </c>
      <c r="B41" s="101" t="s">
        <v>156</v>
      </c>
      <c r="C41" s="77" t="s">
        <v>76</v>
      </c>
      <c r="D41" s="77">
        <v>1</v>
      </c>
      <c r="E41" s="149"/>
      <c r="F41" s="73">
        <f>D41*E41</f>
        <v>0</v>
      </c>
    </row>
    <row r="42" spans="1:8">
      <c r="A42" s="100"/>
      <c r="B42" s="101"/>
      <c r="C42" s="77"/>
      <c r="D42" s="77"/>
      <c r="E42" s="149"/>
      <c r="F42" s="73"/>
    </row>
    <row r="43" spans="1:8" ht="45">
      <c r="A43" s="100">
        <v>1.02</v>
      </c>
      <c r="B43" s="333" t="s">
        <v>380</v>
      </c>
      <c r="C43" s="77"/>
      <c r="D43" s="77"/>
      <c r="E43" s="149"/>
      <c r="F43" s="73"/>
    </row>
    <row r="44" spans="1:8">
      <c r="A44" s="100"/>
      <c r="B44" s="334"/>
      <c r="C44" s="77" t="s">
        <v>99</v>
      </c>
      <c r="D44" s="77">
        <v>1</v>
      </c>
      <c r="E44" s="149"/>
      <c r="F44" s="73">
        <f t="shared" ref="F44" si="0">D44*E44</f>
        <v>0</v>
      </c>
    </row>
    <row r="45" spans="1:8">
      <c r="A45" s="100"/>
      <c r="B45" s="101"/>
      <c r="C45" s="77"/>
      <c r="D45" s="77"/>
      <c r="E45" s="149"/>
      <c r="F45" s="73"/>
    </row>
    <row r="46" spans="1:8">
      <c r="A46" s="100"/>
      <c r="B46" s="335" t="s">
        <v>157</v>
      </c>
      <c r="C46" s="336"/>
      <c r="D46" s="336"/>
      <c r="E46" s="337"/>
      <c r="F46" s="337">
        <f>SUM(F41:F45)</f>
        <v>0</v>
      </c>
    </row>
    <row r="47" spans="1:8">
      <c r="A47" s="100"/>
      <c r="B47" s="76"/>
      <c r="C47" s="77"/>
      <c r="D47" s="77"/>
      <c r="E47" s="73"/>
      <c r="F47" s="73"/>
    </row>
    <row r="48" spans="1:8">
      <c r="A48" s="95" t="s">
        <v>17</v>
      </c>
      <c r="B48" s="98" t="s">
        <v>137</v>
      </c>
      <c r="C48" s="77"/>
      <c r="D48" s="77"/>
      <c r="E48" s="73"/>
      <c r="F48" s="73"/>
      <c r="G48" s="26"/>
      <c r="H48" s="26"/>
    </row>
    <row r="49" spans="1:8">
      <c r="A49" s="95"/>
      <c r="B49" s="98"/>
      <c r="C49" s="77"/>
      <c r="D49" s="77"/>
      <c r="E49" s="73"/>
      <c r="F49" s="73"/>
      <c r="G49" s="26"/>
      <c r="H49" s="26"/>
    </row>
    <row r="50" spans="1:8" ht="150">
      <c r="A50" s="95" t="s">
        <v>154</v>
      </c>
      <c r="B50" s="99" t="s">
        <v>158</v>
      </c>
      <c r="C50" s="77"/>
      <c r="D50" s="77"/>
      <c r="E50" s="73"/>
      <c r="F50" s="73"/>
    </row>
    <row r="51" spans="1:8">
      <c r="A51" s="75"/>
      <c r="B51" s="76"/>
      <c r="C51" s="77"/>
      <c r="D51" s="77"/>
      <c r="E51" s="73"/>
      <c r="F51" s="73"/>
    </row>
    <row r="52" spans="1:8" ht="30">
      <c r="A52" s="100">
        <f>COUNT($A$51:A51)/100+1.01</f>
        <v>1.01</v>
      </c>
      <c r="B52" s="101" t="s">
        <v>159</v>
      </c>
      <c r="C52" s="77" t="s">
        <v>15</v>
      </c>
      <c r="D52" s="77">
        <f>110*0.2</f>
        <v>22</v>
      </c>
      <c r="E52" s="149"/>
      <c r="F52" s="73">
        <f>D52*E52</f>
        <v>0</v>
      </c>
    </row>
    <row r="53" spans="1:8">
      <c r="A53" s="75"/>
      <c r="B53" s="76"/>
      <c r="C53" s="77"/>
      <c r="D53" s="77"/>
      <c r="E53" s="149"/>
      <c r="F53" s="73"/>
    </row>
    <row r="54" spans="1:8" ht="30">
      <c r="A54" s="100">
        <f>COUNT($A$51:A53)/100+1.01</f>
        <v>1.02</v>
      </c>
      <c r="B54" s="76" t="s">
        <v>160</v>
      </c>
      <c r="C54" s="77" t="s">
        <v>15</v>
      </c>
      <c r="D54" s="77">
        <f>145*0.85</f>
        <v>123.25</v>
      </c>
      <c r="E54" s="149"/>
      <c r="F54" s="73">
        <f>D54*E54</f>
        <v>0</v>
      </c>
    </row>
    <row r="55" spans="1:8">
      <c r="A55" s="100"/>
      <c r="B55" s="76"/>
      <c r="C55" s="77"/>
      <c r="D55" s="77"/>
      <c r="E55" s="149"/>
      <c r="F55" s="73"/>
    </row>
    <row r="56" spans="1:8" ht="45">
      <c r="A56" s="100">
        <f>COUNT($A$51:A55)/100+1.01</f>
        <v>1.03</v>
      </c>
      <c r="B56" s="101" t="s">
        <v>161</v>
      </c>
      <c r="C56" s="77" t="s">
        <v>99</v>
      </c>
      <c r="D56" s="77">
        <v>1</v>
      </c>
      <c r="E56" s="149"/>
      <c r="F56" s="73">
        <f>D56*E56</f>
        <v>0</v>
      </c>
    </row>
    <row r="57" spans="1:8">
      <c r="A57" s="75"/>
      <c r="B57" s="76"/>
      <c r="C57" s="77"/>
      <c r="D57" s="77"/>
      <c r="E57" s="149"/>
      <c r="F57" s="73"/>
    </row>
    <row r="58" spans="1:8">
      <c r="A58" s="100">
        <f>COUNT($A$51:A57)/100+1.01</f>
        <v>1.04</v>
      </c>
      <c r="B58" s="76" t="s">
        <v>162</v>
      </c>
      <c r="C58" s="77" t="s">
        <v>76</v>
      </c>
      <c r="D58" s="77">
        <v>5</v>
      </c>
      <c r="E58" s="149"/>
      <c r="F58" s="73">
        <f>D58*E58</f>
        <v>0</v>
      </c>
    </row>
    <row r="59" spans="1:8">
      <c r="A59" s="75"/>
      <c r="B59" s="76"/>
      <c r="C59" s="77"/>
      <c r="D59" s="77"/>
      <c r="E59" s="149"/>
      <c r="F59" s="73"/>
    </row>
    <row r="60" spans="1:8">
      <c r="A60" s="100">
        <f>COUNT($A$51:A59)/100+1.01</f>
        <v>1.05</v>
      </c>
      <c r="B60" s="102" t="s">
        <v>163</v>
      </c>
      <c r="C60" s="77" t="s">
        <v>14</v>
      </c>
      <c r="D60" s="77">
        <v>145</v>
      </c>
      <c r="E60" s="149"/>
      <c r="F60" s="73">
        <f>D60*E60</f>
        <v>0</v>
      </c>
    </row>
    <row r="61" spans="1:8">
      <c r="A61" s="75"/>
      <c r="B61" s="76"/>
      <c r="C61" s="77"/>
      <c r="D61" s="77"/>
      <c r="E61" s="149"/>
      <c r="F61" s="73"/>
    </row>
    <row r="62" spans="1:8" ht="60">
      <c r="A62" s="100">
        <f>COUNT($A$51:A61)/100+1.01</f>
        <v>1.06</v>
      </c>
      <c r="B62" s="76" t="s">
        <v>164</v>
      </c>
      <c r="C62" s="77" t="s">
        <v>15</v>
      </c>
      <c r="D62" s="77">
        <f>98*0.35</f>
        <v>34.299999999999997</v>
      </c>
      <c r="E62" s="149"/>
      <c r="F62" s="73">
        <f>D62*E62</f>
        <v>0</v>
      </c>
    </row>
    <row r="63" spans="1:8">
      <c r="A63" s="100"/>
      <c r="B63" s="76"/>
      <c r="C63" s="77"/>
      <c r="D63" s="77"/>
      <c r="E63" s="149"/>
      <c r="F63" s="73"/>
    </row>
    <row r="64" spans="1:8" ht="30">
      <c r="A64" s="100">
        <f>COUNT($A$51:A63)/100+1.01</f>
        <v>1.07</v>
      </c>
      <c r="B64" s="76" t="s">
        <v>165</v>
      </c>
      <c r="C64" s="77" t="s">
        <v>14</v>
      </c>
      <c r="D64" s="77">
        <f>D60</f>
        <v>145</v>
      </c>
      <c r="E64" s="149"/>
      <c r="F64" s="73">
        <f>D64*E64</f>
        <v>0</v>
      </c>
    </row>
    <row r="65" spans="1:6" hidden="1">
      <c r="A65" s="100"/>
      <c r="B65" s="76"/>
      <c r="C65" s="77"/>
      <c r="D65" s="77"/>
      <c r="E65" s="149"/>
      <c r="F65" s="73"/>
    </row>
    <row r="66" spans="1:6" ht="75" hidden="1">
      <c r="A66" s="100">
        <f>COUNT($A$51:A65)/100+1.01</f>
        <v>1.08</v>
      </c>
      <c r="B66" s="101" t="s">
        <v>166</v>
      </c>
      <c r="C66" s="77" t="s">
        <v>15</v>
      </c>
      <c r="D66" s="77">
        <v>0</v>
      </c>
      <c r="E66" s="149"/>
      <c r="F66" s="73">
        <f>D66*E66</f>
        <v>0</v>
      </c>
    </row>
    <row r="67" spans="1:6">
      <c r="A67" s="100"/>
      <c r="B67" s="101"/>
      <c r="C67" s="77"/>
      <c r="D67" s="77"/>
      <c r="E67" s="149"/>
      <c r="F67" s="73"/>
    </row>
    <row r="68" spans="1:6" ht="45">
      <c r="A68" s="100">
        <v>1.08</v>
      </c>
      <c r="B68" s="101" t="s">
        <v>167</v>
      </c>
      <c r="C68" s="77" t="s">
        <v>15</v>
      </c>
      <c r="D68" s="77">
        <v>120</v>
      </c>
      <c r="E68" s="149"/>
      <c r="F68" s="73">
        <f>D68*E68</f>
        <v>0</v>
      </c>
    </row>
    <row r="69" spans="1:6">
      <c r="A69" s="75"/>
      <c r="B69" s="76"/>
      <c r="C69" s="77"/>
      <c r="D69" s="77"/>
      <c r="E69" s="149"/>
      <c r="F69" s="73"/>
    </row>
    <row r="70" spans="1:6" ht="60">
      <c r="A70" s="100">
        <v>1.0900000000000001</v>
      </c>
      <c r="B70" s="102" t="s">
        <v>168</v>
      </c>
      <c r="C70" s="77" t="s">
        <v>99</v>
      </c>
      <c r="D70" s="77">
        <v>1</v>
      </c>
      <c r="E70" s="149"/>
      <c r="F70" s="73">
        <f>D70*E70</f>
        <v>0</v>
      </c>
    </row>
    <row r="71" spans="1:6">
      <c r="A71" s="100"/>
      <c r="B71" s="102"/>
      <c r="C71" s="77"/>
      <c r="D71" s="77"/>
      <c r="E71" s="149"/>
      <c r="F71" s="73"/>
    </row>
    <row r="72" spans="1:6" ht="30">
      <c r="A72" s="100">
        <v>1.1000000000000001</v>
      </c>
      <c r="B72" s="102" t="s">
        <v>169</v>
      </c>
      <c r="C72" s="77" t="s">
        <v>14</v>
      </c>
      <c r="D72" s="77">
        <v>200</v>
      </c>
      <c r="E72" s="149"/>
      <c r="F72" s="73">
        <f>D72*E72</f>
        <v>0</v>
      </c>
    </row>
    <row r="73" spans="1:6">
      <c r="A73" s="92"/>
      <c r="B73" s="93"/>
      <c r="C73" s="94"/>
      <c r="D73" s="103"/>
      <c r="E73" s="104"/>
      <c r="F73" s="104"/>
    </row>
    <row r="74" spans="1:6">
      <c r="A74" s="75"/>
      <c r="B74" s="76" t="s">
        <v>170</v>
      </c>
      <c r="C74" s="77"/>
      <c r="D74" s="77"/>
      <c r="E74" s="73"/>
      <c r="F74" s="73">
        <f>SUM(F51:F73)</f>
        <v>0</v>
      </c>
    </row>
    <row r="75" spans="1:6">
      <c r="A75" s="75"/>
      <c r="B75" s="76"/>
      <c r="C75" s="77"/>
      <c r="D75" s="77"/>
      <c r="E75" s="73"/>
      <c r="F75" s="73"/>
    </row>
    <row r="76" spans="1:6">
      <c r="A76" s="75"/>
      <c r="B76" s="76"/>
      <c r="C76" s="77"/>
      <c r="D76" s="77"/>
      <c r="E76" s="73"/>
      <c r="F76" s="73"/>
    </row>
    <row r="77" spans="1:6">
      <c r="A77" s="95" t="s">
        <v>19</v>
      </c>
      <c r="B77" s="98" t="s">
        <v>138</v>
      </c>
      <c r="C77" s="77"/>
      <c r="D77" s="77"/>
      <c r="E77" s="73"/>
      <c r="F77" s="73"/>
    </row>
    <row r="78" spans="1:6">
      <c r="A78" s="75"/>
      <c r="B78" s="76"/>
      <c r="C78" s="77"/>
      <c r="D78" s="77"/>
      <c r="E78" s="73"/>
      <c r="F78" s="73"/>
    </row>
    <row r="79" spans="1:6" ht="45">
      <c r="A79" s="95" t="s">
        <v>171</v>
      </c>
      <c r="B79" s="98" t="s">
        <v>172</v>
      </c>
      <c r="C79" s="77"/>
      <c r="D79" s="77"/>
      <c r="E79" s="73"/>
      <c r="F79" s="73"/>
    </row>
    <row r="80" spans="1:6" ht="60">
      <c r="A80" s="95"/>
      <c r="B80" s="98" t="s">
        <v>173</v>
      </c>
      <c r="C80" s="77"/>
      <c r="D80" s="77"/>
      <c r="E80" s="73"/>
      <c r="F80" s="73"/>
    </row>
    <row r="81" spans="1:6" ht="60">
      <c r="A81" s="75"/>
      <c r="B81" s="98" t="s">
        <v>174</v>
      </c>
      <c r="C81" s="77"/>
      <c r="D81" s="77"/>
      <c r="E81" s="73"/>
      <c r="F81" s="73"/>
    </row>
    <row r="82" spans="1:6">
      <c r="A82" s="75"/>
      <c r="B82" s="98"/>
      <c r="C82" s="77"/>
      <c r="D82" s="77"/>
      <c r="E82" s="73"/>
      <c r="F82" s="73"/>
    </row>
    <row r="83" spans="1:6" ht="30">
      <c r="A83" s="100">
        <f>COUNT($A$82:A82)/100+2.01</f>
        <v>2.0099999999999998</v>
      </c>
      <c r="B83" s="76" t="s">
        <v>175</v>
      </c>
      <c r="C83" s="77" t="s">
        <v>15</v>
      </c>
      <c r="D83" s="77">
        <f>98*0.1</f>
        <v>9.8000000000000007</v>
      </c>
      <c r="E83" s="149"/>
      <c r="F83" s="73">
        <f>D83*E83</f>
        <v>0</v>
      </c>
    </row>
    <row r="84" spans="1:6">
      <c r="A84" s="75"/>
      <c r="B84" s="76"/>
      <c r="C84" s="77"/>
      <c r="D84" s="77"/>
      <c r="E84" s="149"/>
      <c r="F84" s="73"/>
    </row>
    <row r="85" spans="1:6" ht="30">
      <c r="A85" s="100">
        <f>COUNT($A$82:A84)/100+2.01</f>
        <v>2.0199999999999996</v>
      </c>
      <c r="B85" s="76" t="s">
        <v>176</v>
      </c>
      <c r="C85" s="77" t="s">
        <v>15</v>
      </c>
      <c r="D85" s="77">
        <f>18.45+1+8.6</f>
        <v>28.049999999999997</v>
      </c>
      <c r="E85" s="149"/>
      <c r="F85" s="73">
        <f>D85*E85</f>
        <v>0</v>
      </c>
    </row>
    <row r="86" spans="1:6" hidden="1">
      <c r="A86" s="75"/>
      <c r="B86" s="76"/>
      <c r="C86" s="77"/>
      <c r="D86" s="77"/>
      <c r="E86" s="149"/>
      <c r="F86" s="73"/>
    </row>
    <row r="87" spans="1:6" ht="30" hidden="1">
      <c r="A87" s="100">
        <f>COUNT($A$82:A86)/100+2.01</f>
        <v>2.0299999999999998</v>
      </c>
      <c r="B87" s="76" t="s">
        <v>177</v>
      </c>
      <c r="C87" s="77" t="s">
        <v>15</v>
      </c>
      <c r="D87" s="77">
        <v>0</v>
      </c>
      <c r="E87" s="149"/>
      <c r="F87" s="73">
        <f>D87*E87</f>
        <v>0</v>
      </c>
    </row>
    <row r="88" spans="1:6" hidden="1">
      <c r="A88" s="75"/>
      <c r="B88" s="76"/>
      <c r="C88" s="77"/>
      <c r="D88" s="77"/>
      <c r="E88" s="149"/>
      <c r="F88" s="73"/>
    </row>
    <row r="89" spans="1:6" ht="30" hidden="1">
      <c r="A89" s="100">
        <f>COUNT($A$82:A88)/100+2.01</f>
        <v>2.0399999999999996</v>
      </c>
      <c r="B89" s="76" t="s">
        <v>178</v>
      </c>
      <c r="C89" s="77" t="s">
        <v>15</v>
      </c>
      <c r="D89" s="105">
        <v>0</v>
      </c>
      <c r="E89" s="149"/>
      <c r="F89" s="73">
        <f>D89*E89</f>
        <v>0</v>
      </c>
    </row>
    <row r="90" spans="1:6" hidden="1">
      <c r="A90" s="75"/>
      <c r="B90" s="76"/>
      <c r="C90" s="77"/>
      <c r="D90" s="77"/>
      <c r="E90" s="149"/>
      <c r="F90" s="73"/>
    </row>
    <row r="91" spans="1:6" ht="30" hidden="1">
      <c r="A91" s="100">
        <f>COUNT($A$82:A90)/100+2.01</f>
        <v>2.0499999999999998</v>
      </c>
      <c r="B91" s="76" t="s">
        <v>179</v>
      </c>
      <c r="C91" s="77" t="s">
        <v>15</v>
      </c>
      <c r="D91" s="105">
        <v>0</v>
      </c>
      <c r="E91" s="149"/>
      <c r="F91" s="73">
        <f>D91*E91</f>
        <v>0</v>
      </c>
    </row>
    <row r="92" spans="1:6" hidden="1">
      <c r="A92" s="75"/>
      <c r="B92" s="76"/>
      <c r="C92" s="77"/>
      <c r="D92" s="77"/>
      <c r="E92" s="149"/>
      <c r="F92" s="73"/>
    </row>
    <row r="93" spans="1:6" ht="30" hidden="1">
      <c r="A93" s="100">
        <f>COUNT($A$82:A92)/100+2.01</f>
        <v>2.0599999999999996</v>
      </c>
      <c r="B93" s="76" t="s">
        <v>180</v>
      </c>
      <c r="C93" s="77" t="s">
        <v>15</v>
      </c>
      <c r="D93" s="77">
        <v>0</v>
      </c>
      <c r="E93" s="149"/>
      <c r="F93" s="73">
        <f>D93*E93</f>
        <v>0</v>
      </c>
    </row>
    <row r="94" spans="1:6">
      <c r="A94" s="75"/>
      <c r="B94" s="76"/>
      <c r="C94" s="77"/>
      <c r="D94" s="77"/>
      <c r="E94" s="149"/>
      <c r="F94" s="73"/>
    </row>
    <row r="95" spans="1:6" ht="45">
      <c r="A95" s="100">
        <v>2.0299999999999998</v>
      </c>
      <c r="B95" s="76" t="s">
        <v>181</v>
      </c>
      <c r="C95" s="77" t="s">
        <v>182</v>
      </c>
      <c r="D95" s="105">
        <v>800</v>
      </c>
      <c r="E95" s="149"/>
      <c r="F95" s="73">
        <f>D95*E95</f>
        <v>0</v>
      </c>
    </row>
    <row r="96" spans="1:6">
      <c r="A96" s="75"/>
      <c r="B96" s="76"/>
      <c r="C96" s="77"/>
      <c r="D96" s="105" t="s">
        <v>183</v>
      </c>
      <c r="E96" s="149"/>
      <c r="F96" s="73"/>
    </row>
    <row r="97" spans="1:6" ht="45">
      <c r="A97" s="100">
        <v>2.04</v>
      </c>
      <c r="B97" s="76" t="s">
        <v>184</v>
      </c>
      <c r="C97" s="77" t="s">
        <v>182</v>
      </c>
      <c r="D97" s="105">
        <v>1500</v>
      </c>
      <c r="E97" s="149"/>
      <c r="F97" s="73">
        <f>D97*E97</f>
        <v>0</v>
      </c>
    </row>
    <row r="98" spans="1:6">
      <c r="A98" s="75"/>
      <c r="B98" s="76"/>
      <c r="C98" s="77"/>
      <c r="D98" s="105"/>
      <c r="E98" s="149"/>
      <c r="F98" s="73"/>
    </row>
    <row r="99" spans="1:6" ht="30">
      <c r="A99" s="100">
        <v>2.0499999999999998</v>
      </c>
      <c r="B99" s="76" t="s">
        <v>185</v>
      </c>
      <c r="C99" s="77" t="s">
        <v>182</v>
      </c>
      <c r="D99" s="105">
        <v>1850</v>
      </c>
      <c r="E99" s="149"/>
      <c r="F99" s="73">
        <f>D99*E99</f>
        <v>0</v>
      </c>
    </row>
    <row r="100" spans="1:6">
      <c r="A100" s="75"/>
      <c r="B100" s="76"/>
      <c r="C100" s="77"/>
      <c r="D100" s="103"/>
      <c r="E100" s="104"/>
      <c r="F100" s="104"/>
    </row>
    <row r="101" spans="1:6">
      <c r="A101" s="106"/>
      <c r="B101" s="107" t="s">
        <v>186</v>
      </c>
      <c r="C101" s="108"/>
      <c r="D101" s="77"/>
      <c r="E101" s="73"/>
      <c r="F101" s="73">
        <f>SUM(F81:F100)</f>
        <v>0</v>
      </c>
    </row>
    <row r="102" spans="1:6">
      <c r="A102" s="75"/>
      <c r="B102" s="76"/>
      <c r="C102" s="77"/>
      <c r="D102" s="77"/>
      <c r="E102" s="73"/>
      <c r="F102" s="73"/>
    </row>
    <row r="103" spans="1:6">
      <c r="A103" s="95" t="s">
        <v>21</v>
      </c>
      <c r="B103" s="98" t="s">
        <v>187</v>
      </c>
      <c r="C103" s="77"/>
      <c r="D103" s="77"/>
      <c r="E103" s="73"/>
      <c r="F103" s="73"/>
    </row>
    <row r="104" spans="1:6">
      <c r="A104" s="75"/>
      <c r="B104" s="76"/>
      <c r="C104" s="77"/>
      <c r="D104" s="77"/>
      <c r="E104" s="73"/>
      <c r="F104" s="73"/>
    </row>
    <row r="105" spans="1:6" ht="90">
      <c r="A105" s="95" t="s">
        <v>171</v>
      </c>
      <c r="B105" s="98" t="s">
        <v>188</v>
      </c>
      <c r="C105" s="77"/>
      <c r="D105" s="77"/>
      <c r="E105" s="73"/>
      <c r="F105" s="73"/>
    </row>
    <row r="106" spans="1:6" ht="60">
      <c r="A106" s="75"/>
      <c r="B106" s="98" t="s">
        <v>189</v>
      </c>
      <c r="C106" s="77"/>
      <c r="D106" s="77"/>
      <c r="E106" s="73"/>
      <c r="F106" s="73"/>
    </row>
    <row r="107" spans="1:6" ht="30">
      <c r="A107" s="75"/>
      <c r="B107" s="98" t="s">
        <v>190</v>
      </c>
      <c r="C107" s="77"/>
      <c r="D107" s="77"/>
      <c r="E107" s="73"/>
      <c r="F107" s="73"/>
    </row>
    <row r="108" spans="1:6">
      <c r="A108" s="75"/>
      <c r="B108" s="76"/>
      <c r="C108" s="77"/>
      <c r="D108" s="77"/>
      <c r="E108" s="73"/>
      <c r="F108" s="73"/>
    </row>
    <row r="109" spans="1:6">
      <c r="A109" s="100">
        <f>COUNT($A$108:A108)/100+3.01</f>
        <v>3.01</v>
      </c>
      <c r="B109" s="76" t="s">
        <v>191</v>
      </c>
      <c r="C109" s="77" t="s">
        <v>14</v>
      </c>
      <c r="D109" s="77">
        <v>95</v>
      </c>
      <c r="E109" s="149"/>
      <c r="F109" s="73">
        <f>D109*E109</f>
        <v>0</v>
      </c>
    </row>
    <row r="110" spans="1:6">
      <c r="A110" s="75"/>
      <c r="B110" s="76"/>
      <c r="C110" s="77"/>
      <c r="D110" s="77"/>
      <c r="E110" s="149"/>
      <c r="F110" s="73"/>
    </row>
    <row r="111" spans="1:6" hidden="1">
      <c r="A111" s="100">
        <f>COUNT($A$108:A110)/100+3.01</f>
        <v>3.0199999999999996</v>
      </c>
      <c r="B111" s="76" t="s">
        <v>192</v>
      </c>
      <c r="C111" s="77" t="s">
        <v>14</v>
      </c>
      <c r="D111" s="77">
        <v>0</v>
      </c>
      <c r="E111" s="149"/>
      <c r="F111" s="73">
        <f>D111*E111</f>
        <v>0</v>
      </c>
    </row>
    <row r="112" spans="1:6" hidden="1">
      <c r="A112" s="75"/>
      <c r="B112" s="76"/>
      <c r="C112" s="77"/>
      <c r="D112" s="77"/>
      <c r="E112" s="149"/>
      <c r="F112" s="73"/>
    </row>
    <row r="113" spans="1:6" ht="30" hidden="1">
      <c r="A113" s="100">
        <f>COUNT($A$108:A112)/100+3.01</f>
        <v>3.03</v>
      </c>
      <c r="B113" s="76" t="s">
        <v>193</v>
      </c>
      <c r="C113" s="77" t="s">
        <v>14</v>
      </c>
      <c r="D113" s="77">
        <v>0</v>
      </c>
      <c r="E113" s="149"/>
      <c r="F113" s="73">
        <f>D113*E113</f>
        <v>0</v>
      </c>
    </row>
    <row r="114" spans="1:6" hidden="1">
      <c r="A114" s="75"/>
      <c r="B114" s="76"/>
      <c r="C114" s="77"/>
      <c r="D114" s="77"/>
      <c r="E114" s="149"/>
      <c r="F114" s="73"/>
    </row>
    <row r="115" spans="1:6" hidden="1">
      <c r="A115" s="100">
        <f>COUNT($A$108:A114)/100+3.01</f>
        <v>3.0399999999999996</v>
      </c>
      <c r="B115" s="76" t="s">
        <v>194</v>
      </c>
      <c r="C115" s="77" t="s">
        <v>14</v>
      </c>
      <c r="D115" s="105">
        <v>0</v>
      </c>
      <c r="E115" s="149"/>
      <c r="F115" s="73">
        <f>D115*E115</f>
        <v>0</v>
      </c>
    </row>
    <row r="116" spans="1:6" hidden="1">
      <c r="A116" s="75"/>
      <c r="B116" s="76"/>
      <c r="C116" s="77"/>
      <c r="D116" s="77"/>
      <c r="E116" s="149"/>
      <c r="F116" s="73"/>
    </row>
    <row r="117" spans="1:6" hidden="1">
      <c r="A117" s="100">
        <f>COUNT($A$108:A116)/100+3.01</f>
        <v>3.05</v>
      </c>
      <c r="B117" s="76" t="s">
        <v>195</v>
      </c>
      <c r="C117" s="77" t="s">
        <v>196</v>
      </c>
      <c r="D117" s="105">
        <v>0</v>
      </c>
      <c r="E117" s="149"/>
      <c r="F117" s="73">
        <f>D117*E117</f>
        <v>0</v>
      </c>
    </row>
    <row r="118" spans="1:6" hidden="1">
      <c r="A118" s="75"/>
      <c r="B118" s="76"/>
      <c r="C118" s="77"/>
      <c r="D118" s="77"/>
      <c r="E118" s="149"/>
      <c r="F118" s="73"/>
    </row>
    <row r="119" spans="1:6" hidden="1">
      <c r="A119" s="100">
        <f>COUNT($A$108:A118)/100+3.01</f>
        <v>3.0599999999999996</v>
      </c>
      <c r="B119" s="76" t="s">
        <v>197</v>
      </c>
      <c r="C119" s="77" t="s">
        <v>14</v>
      </c>
      <c r="D119" s="77">
        <v>0</v>
      </c>
      <c r="E119" s="149"/>
      <c r="F119" s="73">
        <f>D119*E119</f>
        <v>0</v>
      </c>
    </row>
    <row r="120" spans="1:6" hidden="1">
      <c r="A120" s="100"/>
      <c r="B120" s="76"/>
      <c r="C120" s="77"/>
      <c r="D120" s="77"/>
      <c r="E120" s="149"/>
      <c r="F120" s="73"/>
    </row>
    <row r="121" spans="1:6" ht="30" hidden="1">
      <c r="A121" s="100">
        <f>COUNT($A$108:A120)/100+3.01</f>
        <v>3.07</v>
      </c>
      <c r="B121" s="76" t="s">
        <v>198</v>
      </c>
      <c r="C121" s="77" t="s">
        <v>196</v>
      </c>
      <c r="D121" s="77">
        <v>0</v>
      </c>
      <c r="E121" s="149"/>
      <c r="F121" s="73">
        <f>D121*E121</f>
        <v>0</v>
      </c>
    </row>
    <row r="122" spans="1:6">
      <c r="A122" s="100"/>
      <c r="B122" s="76"/>
      <c r="C122" s="77"/>
      <c r="D122" s="77"/>
      <c r="E122" s="149"/>
      <c r="F122" s="73"/>
    </row>
    <row r="123" spans="1:6">
      <c r="A123" s="100">
        <v>3.02</v>
      </c>
      <c r="B123" s="76" t="s">
        <v>199</v>
      </c>
      <c r="C123" s="77" t="s">
        <v>76</v>
      </c>
      <c r="D123" s="77">
        <v>1</v>
      </c>
      <c r="E123" s="149"/>
      <c r="F123" s="73">
        <f>D123*E123</f>
        <v>0</v>
      </c>
    </row>
    <row r="124" spans="1:6">
      <c r="A124" s="75"/>
      <c r="B124" s="76"/>
      <c r="C124" s="77"/>
      <c r="D124" s="77"/>
      <c r="E124" s="149"/>
      <c r="F124" s="73"/>
    </row>
    <row r="125" spans="1:6" ht="45">
      <c r="A125" s="100">
        <v>3.03</v>
      </c>
      <c r="B125" s="76" t="s">
        <v>200</v>
      </c>
      <c r="C125" s="77" t="s">
        <v>76</v>
      </c>
      <c r="D125" s="77">
        <v>5</v>
      </c>
      <c r="E125" s="149"/>
      <c r="F125" s="73">
        <f>D125*E125</f>
        <v>0</v>
      </c>
    </row>
    <row r="126" spans="1:6">
      <c r="A126" s="75"/>
      <c r="B126" s="76"/>
      <c r="C126" s="77"/>
      <c r="D126" s="77"/>
      <c r="E126" s="73"/>
      <c r="F126" s="73"/>
    </row>
    <row r="127" spans="1:6" ht="60.75" hidden="1" customHeight="1">
      <c r="A127" s="100">
        <f>COUNT($A$108:A126)/100+3.01</f>
        <v>3.0999999999999996</v>
      </c>
      <c r="B127" s="76" t="s">
        <v>201</v>
      </c>
      <c r="C127" s="77" t="s">
        <v>14</v>
      </c>
      <c r="D127" s="77">
        <v>0</v>
      </c>
      <c r="E127" s="73"/>
      <c r="F127" s="73">
        <f>D127*E127</f>
        <v>0</v>
      </c>
    </row>
    <row r="128" spans="1:6">
      <c r="A128" s="92"/>
      <c r="B128" s="109"/>
      <c r="C128" s="94"/>
      <c r="D128" s="103"/>
      <c r="E128" s="104"/>
      <c r="F128" s="104"/>
    </row>
    <row r="129" spans="1:6">
      <c r="A129" s="106"/>
      <c r="B129" s="107" t="s">
        <v>202</v>
      </c>
      <c r="C129" s="108"/>
      <c r="D129" s="77"/>
      <c r="E129" s="73"/>
      <c r="F129" s="73">
        <f>SUM(F106:F128)</f>
        <v>0</v>
      </c>
    </row>
    <row r="130" spans="1:6">
      <c r="A130" s="75"/>
      <c r="B130" s="76"/>
      <c r="C130" s="77"/>
      <c r="D130" s="77"/>
      <c r="E130" s="73"/>
      <c r="F130" s="73"/>
    </row>
    <row r="131" spans="1:6">
      <c r="A131" s="75"/>
      <c r="B131" s="76"/>
      <c r="C131" s="77"/>
      <c r="D131" s="77"/>
      <c r="E131" s="73"/>
      <c r="F131" s="73"/>
    </row>
    <row r="132" spans="1:6">
      <c r="A132" s="95" t="s">
        <v>22</v>
      </c>
      <c r="B132" s="98" t="s">
        <v>203</v>
      </c>
      <c r="C132" s="77"/>
      <c r="D132" s="77"/>
      <c r="E132" s="73"/>
      <c r="F132" s="73"/>
    </row>
    <row r="133" spans="1:6">
      <c r="A133" s="75"/>
      <c r="B133" s="76"/>
      <c r="C133" s="77"/>
      <c r="D133" s="77"/>
      <c r="E133" s="73"/>
      <c r="F133" s="73"/>
    </row>
    <row r="134" spans="1:6" ht="45">
      <c r="A134" s="95" t="s">
        <v>171</v>
      </c>
      <c r="B134" s="98" t="s">
        <v>204</v>
      </c>
      <c r="C134" s="77"/>
      <c r="D134" s="77"/>
      <c r="E134" s="73"/>
      <c r="F134" s="73"/>
    </row>
    <row r="135" spans="1:6" hidden="1">
      <c r="A135" s="95"/>
      <c r="B135" s="98"/>
      <c r="C135" s="77"/>
      <c r="D135" s="77"/>
      <c r="E135" s="73"/>
      <c r="F135" s="73"/>
    </row>
    <row r="136" spans="1:6" ht="45" hidden="1">
      <c r="A136" s="100">
        <f>COUNT($A$135:A135)/100+4.01</f>
        <v>4.01</v>
      </c>
      <c r="B136" s="101" t="s">
        <v>205</v>
      </c>
      <c r="C136" s="77" t="s">
        <v>14</v>
      </c>
      <c r="D136" s="77">
        <v>0</v>
      </c>
      <c r="E136" s="73"/>
      <c r="F136" s="73">
        <f>D136*E136</f>
        <v>0</v>
      </c>
    </row>
    <row r="137" spans="1:6" hidden="1">
      <c r="A137" s="100"/>
      <c r="B137" s="101"/>
      <c r="C137" s="77"/>
      <c r="D137" s="77"/>
      <c r="E137" s="73"/>
      <c r="F137" s="73"/>
    </row>
    <row r="138" spans="1:6" ht="45" hidden="1">
      <c r="A138" s="100">
        <f>COUNT($A$135:A137)/100+4.01</f>
        <v>4.0199999999999996</v>
      </c>
      <c r="B138" s="76" t="s">
        <v>206</v>
      </c>
      <c r="C138" s="77" t="s">
        <v>14</v>
      </c>
      <c r="D138" s="77">
        <v>0</v>
      </c>
      <c r="E138" s="73"/>
      <c r="F138" s="73">
        <f>D138*E138</f>
        <v>0</v>
      </c>
    </row>
    <row r="139" spans="1:6">
      <c r="A139" s="95"/>
      <c r="B139" s="76"/>
      <c r="C139" s="77"/>
      <c r="D139" s="77"/>
      <c r="E139" s="73"/>
      <c r="F139" s="73"/>
    </row>
    <row r="140" spans="1:6" ht="90">
      <c r="A140" s="100">
        <v>4.01</v>
      </c>
      <c r="B140" s="76" t="s">
        <v>207</v>
      </c>
      <c r="C140" s="77" t="s">
        <v>14</v>
      </c>
      <c r="D140" s="77">
        <v>127</v>
      </c>
      <c r="E140" s="149"/>
      <c r="F140" s="73">
        <f>D140*E140</f>
        <v>0</v>
      </c>
    </row>
    <row r="141" spans="1:6">
      <c r="A141" s="95"/>
      <c r="B141" s="98"/>
      <c r="C141" s="77"/>
      <c r="D141" s="77"/>
      <c r="E141" s="73"/>
      <c r="F141" s="73"/>
    </row>
    <row r="142" spans="1:6" ht="90">
      <c r="A142" s="100">
        <v>4.0199999999999996</v>
      </c>
      <c r="B142" s="76" t="s">
        <v>208</v>
      </c>
      <c r="C142" s="77" t="s">
        <v>14</v>
      </c>
      <c r="D142" s="77">
        <v>14</v>
      </c>
      <c r="E142" s="149"/>
      <c r="F142" s="73">
        <f>D142*E142</f>
        <v>0</v>
      </c>
    </row>
    <row r="143" spans="1:6" hidden="1">
      <c r="A143" s="100"/>
      <c r="B143" s="76"/>
      <c r="C143" s="77"/>
      <c r="D143" s="77"/>
      <c r="E143" s="149"/>
      <c r="F143" s="73"/>
    </row>
    <row r="144" spans="1:6" ht="30" hidden="1">
      <c r="A144" s="100">
        <f>COUNT($A$135:A143)/100+4.01</f>
        <v>4.05</v>
      </c>
      <c r="B144" s="76" t="s">
        <v>209</v>
      </c>
      <c r="C144" s="77" t="s">
        <v>196</v>
      </c>
      <c r="D144" s="77">
        <v>0</v>
      </c>
      <c r="E144" s="149"/>
      <c r="F144" s="73">
        <f>D144*E144</f>
        <v>0</v>
      </c>
    </row>
    <row r="145" spans="1:6">
      <c r="A145" s="100"/>
      <c r="B145" s="76"/>
      <c r="C145" s="77"/>
      <c r="D145" s="77"/>
      <c r="E145" s="149"/>
      <c r="F145" s="73"/>
    </row>
    <row r="146" spans="1:6" ht="45">
      <c r="A146" s="100">
        <v>4.03</v>
      </c>
      <c r="B146" s="76" t="s">
        <v>210</v>
      </c>
      <c r="C146" s="77" t="s">
        <v>14</v>
      </c>
      <c r="D146" s="77">
        <v>14</v>
      </c>
      <c r="E146" s="149"/>
      <c r="F146" s="73">
        <f>D146*E146</f>
        <v>0</v>
      </c>
    </row>
    <row r="147" spans="1:6">
      <c r="A147" s="100"/>
      <c r="B147" s="76"/>
      <c r="C147" s="77"/>
      <c r="D147" s="77"/>
      <c r="E147" s="149"/>
      <c r="F147" s="73"/>
    </row>
    <row r="148" spans="1:6" ht="30">
      <c r="A148" s="100">
        <v>4.04</v>
      </c>
      <c r="B148" s="76" t="s">
        <v>211</v>
      </c>
      <c r="C148" s="77" t="s">
        <v>14</v>
      </c>
      <c r="D148" s="77">
        <v>14</v>
      </c>
      <c r="E148" s="149"/>
      <c r="F148" s="73">
        <f>D148*E148</f>
        <v>0</v>
      </c>
    </row>
    <row r="149" spans="1:6">
      <c r="A149" s="100"/>
      <c r="B149" s="76"/>
      <c r="C149" s="77"/>
      <c r="D149" s="77"/>
      <c r="E149" s="149"/>
      <c r="F149" s="73"/>
    </row>
    <row r="150" spans="1:6" ht="30">
      <c r="A150" s="100">
        <v>4.05</v>
      </c>
      <c r="B150" s="76" t="s">
        <v>212</v>
      </c>
      <c r="C150" s="77" t="s">
        <v>14</v>
      </c>
      <c r="D150" s="77">
        <v>99.5</v>
      </c>
      <c r="E150" s="149"/>
      <c r="F150" s="73">
        <f>D150*E150</f>
        <v>0</v>
      </c>
    </row>
    <row r="151" spans="1:6">
      <c r="A151" s="100"/>
      <c r="B151" s="76"/>
      <c r="C151" s="77"/>
      <c r="D151" s="77"/>
      <c r="E151" s="149"/>
      <c r="F151" s="73"/>
    </row>
    <row r="152" spans="1:6" ht="30">
      <c r="A152" s="100">
        <v>4.0599999999999996</v>
      </c>
      <c r="B152" s="76" t="s">
        <v>213</v>
      </c>
      <c r="C152" s="77" t="s">
        <v>196</v>
      </c>
      <c r="D152" s="77">
        <v>38.65</v>
      </c>
      <c r="E152" s="149"/>
      <c r="F152" s="73">
        <f>D152*E152</f>
        <v>0</v>
      </c>
    </row>
    <row r="153" spans="1:6" hidden="1">
      <c r="A153" s="100"/>
      <c r="B153" s="76"/>
      <c r="C153" s="77"/>
      <c r="D153" s="77"/>
      <c r="E153" s="149"/>
      <c r="F153" s="73"/>
    </row>
    <row r="154" spans="1:6" ht="30" hidden="1">
      <c r="A154" s="100">
        <f>COUNT($A$135:A153)/100+4.01</f>
        <v>4.0999999999999996</v>
      </c>
      <c r="B154" s="101" t="s">
        <v>214</v>
      </c>
      <c r="C154" s="77" t="s">
        <v>196</v>
      </c>
      <c r="D154" s="77">
        <v>0</v>
      </c>
      <c r="E154" s="149"/>
      <c r="F154" s="73">
        <f>D154*E154</f>
        <v>0</v>
      </c>
    </row>
    <row r="155" spans="1:6" hidden="1">
      <c r="A155" s="100"/>
      <c r="B155" s="101"/>
      <c r="C155" s="77"/>
      <c r="D155" s="77"/>
      <c r="E155" s="149"/>
      <c r="F155" s="73"/>
    </row>
    <row r="156" spans="1:6" ht="30" hidden="1">
      <c r="A156" s="100">
        <f>COUNT($A$135:A155)/100+4.01</f>
        <v>4.1099999999999994</v>
      </c>
      <c r="B156" s="101" t="s">
        <v>215</v>
      </c>
      <c r="C156" s="77" t="s">
        <v>196</v>
      </c>
      <c r="D156" s="77">
        <v>0</v>
      </c>
      <c r="E156" s="149"/>
      <c r="F156" s="73">
        <f>D156*E156</f>
        <v>0</v>
      </c>
    </row>
    <row r="157" spans="1:6" hidden="1">
      <c r="A157" s="95"/>
      <c r="B157" s="98"/>
      <c r="C157" s="77"/>
      <c r="D157" s="77"/>
      <c r="E157" s="149"/>
      <c r="F157" s="73"/>
    </row>
    <row r="158" spans="1:6" ht="30" hidden="1">
      <c r="A158" s="100">
        <f>COUNT($A$135:A157)/100+4.01</f>
        <v>4.12</v>
      </c>
      <c r="B158" s="101" t="s">
        <v>216</v>
      </c>
      <c r="C158" s="77" t="s">
        <v>196</v>
      </c>
      <c r="D158" s="77">
        <v>0</v>
      </c>
      <c r="E158" s="149"/>
      <c r="F158" s="73">
        <f>D158*E158</f>
        <v>0</v>
      </c>
    </row>
    <row r="159" spans="1:6" hidden="1">
      <c r="A159" s="100"/>
      <c r="B159" s="101"/>
      <c r="C159" s="77"/>
      <c r="D159" s="77"/>
      <c r="E159" s="149"/>
      <c r="F159" s="73"/>
    </row>
    <row r="160" spans="1:6" ht="30" hidden="1">
      <c r="A160" s="100">
        <f>COUNT($A$135:A159)/100+4.01</f>
        <v>4.13</v>
      </c>
      <c r="B160" s="101" t="s">
        <v>217</v>
      </c>
      <c r="C160" s="77" t="s">
        <v>196</v>
      </c>
      <c r="D160" s="77">
        <v>0</v>
      </c>
      <c r="E160" s="149"/>
      <c r="F160" s="73">
        <f>D160*E160</f>
        <v>0</v>
      </c>
    </row>
    <row r="161" spans="1:6" hidden="1">
      <c r="A161" s="100"/>
      <c r="B161" s="76"/>
      <c r="C161" s="77"/>
      <c r="D161" s="77"/>
      <c r="E161" s="149"/>
      <c r="F161" s="73"/>
    </row>
    <row r="162" spans="1:6" ht="30" hidden="1">
      <c r="A162" s="100">
        <f>COUNT($A$135:A161)/100+4.01</f>
        <v>4.1399999999999997</v>
      </c>
      <c r="B162" s="76" t="s">
        <v>218</v>
      </c>
      <c r="C162" s="77" t="s">
        <v>15</v>
      </c>
      <c r="D162" s="77">
        <v>0</v>
      </c>
      <c r="E162" s="149"/>
      <c r="F162" s="73">
        <f>D162*E162</f>
        <v>0</v>
      </c>
    </row>
    <row r="163" spans="1:6" hidden="1">
      <c r="A163" s="95"/>
      <c r="B163" s="98"/>
      <c r="C163" s="77"/>
      <c r="D163" s="77"/>
      <c r="E163" s="149"/>
      <c r="F163" s="73"/>
    </row>
    <row r="164" spans="1:6" ht="30" hidden="1">
      <c r="A164" s="100">
        <f>COUNT($A$135:A163)/100+4.01</f>
        <v>4.1499999999999995</v>
      </c>
      <c r="B164" s="76" t="s">
        <v>219</v>
      </c>
      <c r="C164" s="77" t="s">
        <v>14</v>
      </c>
      <c r="D164" s="77">
        <v>0</v>
      </c>
      <c r="E164" s="149"/>
      <c r="F164" s="73">
        <f>D164*E164</f>
        <v>0</v>
      </c>
    </row>
    <row r="165" spans="1:6" hidden="1">
      <c r="A165" s="95"/>
      <c r="B165" s="98"/>
      <c r="C165" s="77"/>
      <c r="D165" s="77"/>
      <c r="E165" s="149"/>
      <c r="F165" s="73"/>
    </row>
    <row r="166" spans="1:6" ht="30" hidden="1">
      <c r="A166" s="100">
        <f>COUNT($A$135:A165)/100+4.01</f>
        <v>4.16</v>
      </c>
      <c r="B166" s="76" t="s">
        <v>220</v>
      </c>
      <c r="C166" s="77" t="s">
        <v>14</v>
      </c>
      <c r="D166" s="77">
        <v>0</v>
      </c>
      <c r="E166" s="149"/>
      <c r="F166" s="73">
        <f>D166*E166</f>
        <v>0</v>
      </c>
    </row>
    <row r="167" spans="1:6">
      <c r="A167" s="100"/>
      <c r="B167" s="76"/>
      <c r="C167" s="77"/>
      <c r="D167" s="77"/>
      <c r="E167" s="149"/>
      <c r="F167" s="73"/>
    </row>
    <row r="168" spans="1:6" ht="45">
      <c r="A168" s="100"/>
      <c r="B168" s="76" t="s">
        <v>221</v>
      </c>
      <c r="C168" s="77"/>
      <c r="D168" s="77"/>
      <c r="E168" s="149"/>
      <c r="F168" s="73"/>
    </row>
    <row r="169" spans="1:6" ht="101.25" customHeight="1">
      <c r="A169" s="95"/>
      <c r="B169" s="110" t="s">
        <v>381</v>
      </c>
      <c r="C169" s="77"/>
      <c r="D169" s="77"/>
      <c r="E169" s="149"/>
      <c r="F169" s="73"/>
    </row>
    <row r="170" spans="1:6" ht="45">
      <c r="A170" s="100">
        <v>4.07</v>
      </c>
      <c r="B170" s="76" t="s">
        <v>222</v>
      </c>
      <c r="C170" s="77" t="s">
        <v>14</v>
      </c>
      <c r="D170" s="77">
        <v>100.5</v>
      </c>
      <c r="E170" s="149"/>
      <c r="F170" s="73">
        <f>D170*E170</f>
        <v>0</v>
      </c>
    </row>
    <row r="171" spans="1:6" hidden="1">
      <c r="A171" s="95"/>
      <c r="B171" s="76"/>
      <c r="C171" s="77"/>
      <c r="D171" s="77"/>
      <c r="E171" s="149"/>
      <c r="F171" s="73"/>
    </row>
    <row r="172" spans="1:6" ht="45" hidden="1">
      <c r="A172" s="100">
        <f>COUNT($A$135:A171)/100+4.01</f>
        <v>4.18</v>
      </c>
      <c r="B172" s="76" t="s">
        <v>223</v>
      </c>
      <c r="C172" s="77" t="s">
        <v>14</v>
      </c>
      <c r="D172" s="77">
        <v>0</v>
      </c>
      <c r="E172" s="149"/>
      <c r="F172" s="73">
        <f>D172*E172</f>
        <v>0</v>
      </c>
    </row>
    <row r="173" spans="1:6">
      <c r="A173" s="75"/>
      <c r="B173" s="76"/>
      <c r="C173" s="77"/>
      <c r="D173" s="77"/>
      <c r="E173" s="149"/>
      <c r="F173" s="73"/>
    </row>
    <row r="174" spans="1:6" ht="30">
      <c r="A174" s="100">
        <v>4.08</v>
      </c>
      <c r="B174" s="76" t="s">
        <v>224</v>
      </c>
      <c r="C174" s="77" t="s">
        <v>196</v>
      </c>
      <c r="D174" s="77">
        <v>21.7</v>
      </c>
      <c r="E174" s="149"/>
      <c r="F174" s="73">
        <f>D174*E174</f>
        <v>0</v>
      </c>
    </row>
    <row r="175" spans="1:6">
      <c r="A175" s="100"/>
      <c r="B175" s="76"/>
      <c r="C175" s="77"/>
      <c r="D175" s="77"/>
      <c r="E175" s="149"/>
      <c r="F175" s="73"/>
    </row>
    <row r="176" spans="1:6" ht="30">
      <c r="A176" s="100">
        <v>4.09</v>
      </c>
      <c r="B176" s="76" t="s">
        <v>225</v>
      </c>
      <c r="C176" s="77" t="s">
        <v>196</v>
      </c>
      <c r="D176" s="77">
        <v>21.7</v>
      </c>
      <c r="E176" s="149"/>
      <c r="F176" s="73">
        <f>D176*E176</f>
        <v>0</v>
      </c>
    </row>
    <row r="177" spans="1:6" hidden="1">
      <c r="A177" s="100"/>
      <c r="B177" s="76"/>
      <c r="C177" s="77"/>
      <c r="D177" s="77"/>
      <c r="E177" s="149"/>
      <c r="F177" s="73"/>
    </row>
    <row r="178" spans="1:6" hidden="1">
      <c r="A178" s="100">
        <f>COUNT($A$135:A177)/100+4.01</f>
        <v>4.21</v>
      </c>
      <c r="B178" s="76" t="s">
        <v>226</v>
      </c>
      <c r="C178" s="77" t="s">
        <v>196</v>
      </c>
      <c r="D178" s="77">
        <v>0</v>
      </c>
      <c r="E178" s="149"/>
      <c r="F178" s="73">
        <f>D178*E178</f>
        <v>0</v>
      </c>
    </row>
    <row r="179" spans="1:6" hidden="1">
      <c r="A179" s="100"/>
      <c r="B179" s="76"/>
      <c r="C179" s="77"/>
      <c r="D179" s="77"/>
      <c r="E179" s="149"/>
      <c r="F179" s="73"/>
    </row>
    <row r="180" spans="1:6" ht="30" hidden="1">
      <c r="A180" s="100">
        <f>COUNT($A$135:A179)/100+4.01</f>
        <v>4.22</v>
      </c>
      <c r="B180" s="76" t="s">
        <v>227</v>
      </c>
      <c r="C180" s="77" t="s">
        <v>196</v>
      </c>
      <c r="D180" s="77">
        <v>0</v>
      </c>
      <c r="E180" s="149"/>
      <c r="F180" s="73">
        <f>D180*E180</f>
        <v>0</v>
      </c>
    </row>
    <row r="181" spans="1:6" hidden="1">
      <c r="A181" s="75"/>
      <c r="B181" s="76"/>
      <c r="C181" s="77"/>
      <c r="D181" s="77"/>
      <c r="E181" s="149"/>
      <c r="F181" s="73"/>
    </row>
    <row r="182" spans="1:6" ht="45" hidden="1">
      <c r="A182" s="100">
        <f>COUNT($A$135:A181)/100+4.01</f>
        <v>4.2299999999999995</v>
      </c>
      <c r="B182" s="76" t="s">
        <v>228</v>
      </c>
      <c r="C182" s="77" t="s">
        <v>196</v>
      </c>
      <c r="D182" s="77">
        <v>0</v>
      </c>
      <c r="E182" s="149"/>
      <c r="F182" s="73">
        <f>D182*E182</f>
        <v>0</v>
      </c>
    </row>
    <row r="183" spans="1:6" hidden="1">
      <c r="A183" s="100"/>
      <c r="B183" s="76"/>
      <c r="C183" s="77"/>
      <c r="D183" s="77"/>
      <c r="E183" s="149"/>
      <c r="F183" s="73"/>
    </row>
    <row r="184" spans="1:6" ht="45" hidden="1">
      <c r="A184" s="100">
        <f>COUNT($A$135:A183)/100+4.01</f>
        <v>4.24</v>
      </c>
      <c r="B184" s="76" t="s">
        <v>229</v>
      </c>
      <c r="C184" s="77" t="s">
        <v>196</v>
      </c>
      <c r="D184" s="77">
        <v>0</v>
      </c>
      <c r="E184" s="149"/>
      <c r="F184" s="73">
        <f>D184*E184</f>
        <v>0</v>
      </c>
    </row>
    <row r="185" spans="1:6">
      <c r="A185" s="100"/>
      <c r="B185" s="76"/>
      <c r="C185" s="77"/>
      <c r="D185" s="77"/>
      <c r="E185" s="149"/>
      <c r="F185" s="73"/>
    </row>
    <row r="186" spans="1:6" ht="45">
      <c r="A186" s="100">
        <v>4.0999999999999996</v>
      </c>
      <c r="B186" s="76" t="s">
        <v>230</v>
      </c>
      <c r="C186" s="77" t="s">
        <v>76</v>
      </c>
      <c r="D186" s="77">
        <v>1</v>
      </c>
      <c r="E186" s="149"/>
      <c r="F186" s="73">
        <f>D186*E186</f>
        <v>0</v>
      </c>
    </row>
    <row r="187" spans="1:6">
      <c r="A187" s="75"/>
      <c r="B187" s="76"/>
      <c r="C187" s="77"/>
      <c r="D187" s="77"/>
      <c r="E187" s="149"/>
      <c r="F187" s="73"/>
    </row>
    <row r="188" spans="1:6">
      <c r="A188" s="100">
        <v>4.1100000000000003</v>
      </c>
      <c r="B188" s="76" t="s">
        <v>231</v>
      </c>
      <c r="C188" s="77" t="s">
        <v>14</v>
      </c>
      <c r="D188" s="77">
        <v>105</v>
      </c>
      <c r="E188" s="149"/>
      <c r="F188" s="73">
        <f>D188*E188</f>
        <v>0</v>
      </c>
    </row>
    <row r="189" spans="1:6" hidden="1">
      <c r="A189" s="75"/>
      <c r="B189" s="76"/>
      <c r="C189" s="77"/>
      <c r="D189" s="77"/>
      <c r="E189" s="149"/>
      <c r="F189" s="73"/>
    </row>
    <row r="190" spans="1:6" hidden="1">
      <c r="A190" s="100">
        <f>COUNT($A$135:A189)/100+4.01</f>
        <v>4.2699999999999996</v>
      </c>
      <c r="B190" s="76" t="s">
        <v>232</v>
      </c>
      <c r="C190" s="77" t="s">
        <v>76</v>
      </c>
      <c r="D190" s="77">
        <v>0</v>
      </c>
      <c r="E190" s="149"/>
      <c r="F190" s="73">
        <f>D190*E190</f>
        <v>0</v>
      </c>
    </row>
    <row r="191" spans="1:6" hidden="1">
      <c r="A191" s="111"/>
      <c r="B191" s="110"/>
      <c r="C191" s="77"/>
      <c r="D191" s="77"/>
      <c r="E191" s="149"/>
      <c r="F191" s="73"/>
    </row>
    <row r="192" spans="1:6" hidden="1">
      <c r="A192" s="100">
        <f>COUNT($A$135:A191)/100+4.01</f>
        <v>4.2799999999999994</v>
      </c>
      <c r="B192" s="76" t="s">
        <v>233</v>
      </c>
      <c r="C192" s="77" t="s">
        <v>76</v>
      </c>
      <c r="D192" s="105">
        <v>0</v>
      </c>
      <c r="E192" s="149"/>
      <c r="F192" s="73">
        <f>D192*E192</f>
        <v>0</v>
      </c>
    </row>
    <row r="193" spans="1:6" hidden="1">
      <c r="A193" s="111"/>
      <c r="B193" s="110"/>
      <c r="C193" s="77"/>
      <c r="D193" s="77"/>
      <c r="E193" s="149"/>
      <c r="F193" s="73"/>
    </row>
    <row r="194" spans="1:6" ht="31.5" hidden="1" customHeight="1">
      <c r="A194" s="100">
        <f>COUNT($A$135:A193)/100+4.01</f>
        <v>4.29</v>
      </c>
      <c r="B194" s="76" t="s">
        <v>234</v>
      </c>
      <c r="C194" s="77" t="s">
        <v>76</v>
      </c>
      <c r="D194" s="77">
        <v>0</v>
      </c>
      <c r="E194" s="149"/>
      <c r="F194" s="73">
        <f>D194*E194</f>
        <v>0</v>
      </c>
    </row>
    <row r="195" spans="1:6" hidden="1">
      <c r="A195" s="100"/>
      <c r="B195" s="76"/>
      <c r="C195" s="77"/>
      <c r="D195" s="77"/>
      <c r="E195" s="149"/>
      <c r="F195" s="73"/>
    </row>
    <row r="196" spans="1:6" hidden="1">
      <c r="A196" s="100">
        <f>COUNT($A$135:A195)/100+4.01</f>
        <v>4.3</v>
      </c>
      <c r="B196" s="76" t="s">
        <v>235</v>
      </c>
      <c r="C196" s="77" t="s">
        <v>196</v>
      </c>
      <c r="D196" s="77">
        <v>0</v>
      </c>
      <c r="E196" s="149"/>
      <c r="F196" s="73">
        <f>D196*E196</f>
        <v>0</v>
      </c>
    </row>
    <row r="197" spans="1:6" hidden="1">
      <c r="A197" s="100"/>
      <c r="B197" s="76"/>
      <c r="C197" s="77"/>
      <c r="D197" s="77"/>
      <c r="E197" s="149"/>
      <c r="F197" s="73"/>
    </row>
    <row r="198" spans="1:6" ht="30" hidden="1">
      <c r="A198" s="100">
        <f>COUNT($A$135:A197)/100+4.01</f>
        <v>4.3099999999999996</v>
      </c>
      <c r="B198" s="76" t="s">
        <v>236</v>
      </c>
      <c r="C198" s="77" t="s">
        <v>14</v>
      </c>
      <c r="D198" s="77">
        <v>0</v>
      </c>
      <c r="E198" s="149"/>
      <c r="F198" s="73">
        <f>D198*E198</f>
        <v>0</v>
      </c>
    </row>
    <row r="199" spans="1:6" hidden="1">
      <c r="A199" s="100"/>
      <c r="B199" s="76"/>
      <c r="C199" s="77"/>
      <c r="D199" s="77"/>
      <c r="E199" s="149"/>
      <c r="F199" s="73"/>
    </row>
    <row r="200" spans="1:6" hidden="1">
      <c r="A200" s="100">
        <f>COUNT($A$135:A199)/100+4.01</f>
        <v>4.3199999999999994</v>
      </c>
      <c r="B200" s="76" t="s">
        <v>237</v>
      </c>
      <c r="C200" s="77" t="s">
        <v>14</v>
      </c>
      <c r="D200" s="77">
        <v>0</v>
      </c>
      <c r="E200" s="149"/>
      <c r="F200" s="73">
        <f>D200*E200</f>
        <v>0</v>
      </c>
    </row>
    <row r="201" spans="1:6">
      <c r="A201" s="111"/>
      <c r="B201" s="110"/>
      <c r="C201" s="77"/>
      <c r="D201" s="77"/>
      <c r="E201" s="149"/>
      <c r="F201" s="73"/>
    </row>
    <row r="202" spans="1:6" ht="30">
      <c r="A202" s="100">
        <v>4.12</v>
      </c>
      <c r="B202" s="76" t="s">
        <v>238</v>
      </c>
      <c r="C202" s="77" t="s">
        <v>13</v>
      </c>
      <c r="D202" s="77">
        <v>20</v>
      </c>
      <c r="E202" s="149"/>
      <c r="F202" s="73">
        <f>D202*E202</f>
        <v>0</v>
      </c>
    </row>
    <row r="203" spans="1:6">
      <c r="A203" s="75"/>
      <c r="B203" s="76"/>
      <c r="C203" s="77"/>
      <c r="D203" s="77"/>
      <c r="E203" s="149"/>
      <c r="F203" s="73"/>
    </row>
    <row r="204" spans="1:6" ht="30">
      <c r="A204" s="100">
        <v>4.13</v>
      </c>
      <c r="B204" s="76" t="s">
        <v>239</v>
      </c>
      <c r="C204" s="77" t="s">
        <v>13</v>
      </c>
      <c r="D204" s="77">
        <v>20</v>
      </c>
      <c r="E204" s="149"/>
      <c r="F204" s="73">
        <f>D204*E204</f>
        <v>0</v>
      </c>
    </row>
    <row r="205" spans="1:6">
      <c r="A205" s="92"/>
      <c r="B205" s="109"/>
      <c r="C205" s="94"/>
      <c r="D205" s="103"/>
      <c r="E205" s="104"/>
      <c r="F205" s="104"/>
    </row>
    <row r="206" spans="1:6">
      <c r="A206" s="75"/>
      <c r="B206" s="76" t="s">
        <v>240</v>
      </c>
      <c r="C206" s="77"/>
      <c r="D206" s="77"/>
      <c r="E206" s="73"/>
      <c r="F206" s="73">
        <f>SUM(F135:F205)</f>
        <v>0</v>
      </c>
    </row>
    <row r="207" spans="1:6">
      <c r="A207" s="75"/>
      <c r="B207" s="76"/>
      <c r="C207" s="77"/>
      <c r="D207" s="77"/>
      <c r="E207" s="73"/>
      <c r="F207" s="73"/>
    </row>
    <row r="208" spans="1:6">
      <c r="A208" s="75"/>
      <c r="B208" s="76"/>
      <c r="C208" s="77"/>
      <c r="D208" s="77"/>
      <c r="E208" s="73"/>
      <c r="F208" s="73"/>
    </row>
    <row r="209" spans="1:6">
      <c r="A209" s="95" t="s">
        <v>23</v>
      </c>
      <c r="B209" s="98" t="s">
        <v>141</v>
      </c>
      <c r="C209" s="77"/>
      <c r="D209" s="77"/>
      <c r="E209" s="73"/>
      <c r="F209" s="73"/>
    </row>
    <row r="210" spans="1:6">
      <c r="A210" s="75"/>
      <c r="B210" s="76"/>
      <c r="C210" s="77"/>
      <c r="D210" s="77"/>
      <c r="E210" s="73"/>
      <c r="F210" s="73"/>
    </row>
    <row r="211" spans="1:6" ht="60">
      <c r="A211" s="95" t="s">
        <v>171</v>
      </c>
      <c r="B211" s="98" t="s">
        <v>241</v>
      </c>
      <c r="C211" s="77"/>
      <c r="D211" s="77"/>
      <c r="E211" s="73"/>
      <c r="F211" s="73"/>
    </row>
    <row r="212" spans="1:6">
      <c r="A212" s="75"/>
      <c r="B212" s="76"/>
      <c r="C212" s="77"/>
      <c r="D212" s="77"/>
      <c r="E212" s="73"/>
      <c r="F212" s="73"/>
    </row>
    <row r="213" spans="1:6" ht="75">
      <c r="A213" s="100">
        <f>COUNT($A$212:A212)/100+5.01</f>
        <v>5.01</v>
      </c>
      <c r="B213" s="76" t="s">
        <v>242</v>
      </c>
      <c r="C213" s="77" t="s">
        <v>14</v>
      </c>
      <c r="D213" s="77">
        <v>22.2</v>
      </c>
      <c r="E213" s="149"/>
      <c r="F213" s="73">
        <f>E213*D213</f>
        <v>0</v>
      </c>
    </row>
    <row r="214" spans="1:6">
      <c r="A214" s="75"/>
      <c r="B214" s="76"/>
      <c r="C214" s="77"/>
      <c r="D214" s="77"/>
      <c r="E214" s="150"/>
      <c r="F214" s="73"/>
    </row>
    <row r="215" spans="1:6" ht="30">
      <c r="A215" s="100">
        <f>COUNT($A$212:A214)/100+5.01</f>
        <v>5.0199999999999996</v>
      </c>
      <c r="B215" s="76" t="s">
        <v>243</v>
      </c>
      <c r="C215" s="77" t="s">
        <v>14</v>
      </c>
      <c r="D215" s="77">
        <v>19.5</v>
      </c>
      <c r="E215" s="149"/>
      <c r="F215" s="73">
        <f>E215*D215</f>
        <v>0</v>
      </c>
    </row>
    <row r="216" spans="1:6" hidden="1">
      <c r="A216" s="100"/>
      <c r="B216" s="76"/>
      <c r="C216" s="77"/>
      <c r="D216" s="77"/>
      <c r="E216" s="73"/>
      <c r="F216" s="73"/>
    </row>
    <row r="217" spans="1:6" ht="90" hidden="1">
      <c r="A217" s="100">
        <f>COUNT($A$212:A216)/100+5.01</f>
        <v>5.0299999999999994</v>
      </c>
      <c r="B217" s="76" t="s">
        <v>244</v>
      </c>
      <c r="C217" s="77" t="s">
        <v>14</v>
      </c>
      <c r="D217" s="77">
        <v>0</v>
      </c>
      <c r="E217" s="73"/>
      <c r="F217" s="73">
        <f>E217*D217</f>
        <v>0</v>
      </c>
    </row>
    <row r="218" spans="1:6">
      <c r="A218" s="92"/>
      <c r="B218" s="93"/>
      <c r="C218" s="94"/>
      <c r="D218" s="103"/>
      <c r="E218" s="104"/>
      <c r="F218" s="104"/>
    </row>
    <row r="219" spans="1:6">
      <c r="A219" s="106"/>
      <c r="B219" s="107" t="s">
        <v>245</v>
      </c>
      <c r="C219" s="108"/>
      <c r="D219" s="77"/>
      <c r="E219" s="73"/>
      <c r="F219" s="73">
        <f>SUM(F212:F218)</f>
        <v>0</v>
      </c>
    </row>
    <row r="220" spans="1:6">
      <c r="A220" s="75"/>
      <c r="B220" s="76"/>
      <c r="C220" s="77"/>
      <c r="D220" s="77"/>
      <c r="E220" s="73"/>
      <c r="F220" s="73"/>
    </row>
    <row r="221" spans="1:6">
      <c r="A221" s="75"/>
      <c r="B221" s="76"/>
      <c r="C221" s="77"/>
      <c r="D221" s="77"/>
      <c r="E221" s="73"/>
      <c r="F221" s="73"/>
    </row>
    <row r="222" spans="1:6">
      <c r="A222" s="112" t="s">
        <v>24</v>
      </c>
      <c r="B222" s="113" t="s">
        <v>142</v>
      </c>
      <c r="C222" s="77"/>
      <c r="D222" s="77"/>
      <c r="E222" s="73"/>
      <c r="F222" s="73"/>
    </row>
    <row r="223" spans="1:6">
      <c r="A223" s="112"/>
      <c r="B223" s="113"/>
      <c r="C223" s="77"/>
      <c r="D223" s="77"/>
      <c r="E223" s="73"/>
      <c r="F223" s="73"/>
    </row>
    <row r="224" spans="1:6" ht="45">
      <c r="A224" s="112" t="s">
        <v>171</v>
      </c>
      <c r="B224" s="113" t="s">
        <v>246</v>
      </c>
      <c r="C224" s="77"/>
      <c r="D224" s="77"/>
      <c r="E224" s="73"/>
      <c r="F224" s="73"/>
    </row>
    <row r="225" spans="1:6">
      <c r="A225" s="114"/>
      <c r="B225" s="101"/>
      <c r="C225" s="77"/>
      <c r="D225" s="77"/>
      <c r="E225" s="73"/>
      <c r="F225" s="73"/>
    </row>
    <row r="226" spans="1:6" ht="30">
      <c r="A226" s="100">
        <f>COUNT($A$225:A225)/100+6.01</f>
        <v>6.01</v>
      </c>
      <c r="B226" s="76" t="s">
        <v>247</v>
      </c>
      <c r="C226" s="77" t="s">
        <v>14</v>
      </c>
      <c r="D226" s="77">
        <v>140</v>
      </c>
      <c r="E226" s="149"/>
      <c r="F226" s="73">
        <f>D226*E226</f>
        <v>0</v>
      </c>
    </row>
    <row r="227" spans="1:6">
      <c r="A227" s="114"/>
      <c r="B227" s="101"/>
      <c r="C227" s="77"/>
      <c r="D227" s="77"/>
      <c r="E227" s="149"/>
      <c r="F227" s="73"/>
    </row>
    <row r="228" spans="1:6" ht="30">
      <c r="A228" s="100">
        <f>COUNT($A$225:A227)/100+6.01</f>
        <v>6.02</v>
      </c>
      <c r="B228" s="76" t="s">
        <v>248</v>
      </c>
      <c r="C228" s="77" t="s">
        <v>14</v>
      </c>
      <c r="D228" s="77">
        <v>140</v>
      </c>
      <c r="E228" s="149"/>
      <c r="F228" s="73">
        <f>D228*E228</f>
        <v>0</v>
      </c>
    </row>
    <row r="229" spans="1:6" hidden="1">
      <c r="A229" s="114"/>
      <c r="B229" s="101"/>
      <c r="C229" s="77"/>
      <c r="D229" s="77"/>
      <c r="E229" s="149"/>
      <c r="F229" s="73"/>
    </row>
    <row r="230" spans="1:6" ht="30" hidden="1">
      <c r="A230" s="100">
        <f>COUNT($A$225:A229)/100+6.01</f>
        <v>6.0299999999999994</v>
      </c>
      <c r="B230" s="76" t="s">
        <v>249</v>
      </c>
      <c r="C230" s="77" t="s">
        <v>14</v>
      </c>
      <c r="D230" s="77">
        <v>0</v>
      </c>
      <c r="E230" s="149"/>
      <c r="F230" s="73">
        <f>D230*E230</f>
        <v>0</v>
      </c>
    </row>
    <row r="231" spans="1:6" hidden="1">
      <c r="A231" s="100"/>
      <c r="B231" s="76"/>
      <c r="C231" s="77"/>
      <c r="D231" s="77"/>
      <c r="E231" s="149"/>
      <c r="F231" s="73"/>
    </row>
    <row r="232" spans="1:6" ht="45" hidden="1">
      <c r="A232" s="100">
        <f>COUNT($A$225:A231)/100+6.01</f>
        <v>6.04</v>
      </c>
      <c r="B232" s="76" t="s">
        <v>250</v>
      </c>
      <c r="C232" s="77" t="s">
        <v>14</v>
      </c>
      <c r="D232" s="77">
        <f>D230</f>
        <v>0</v>
      </c>
      <c r="E232" s="149"/>
      <c r="F232" s="73">
        <f>D232*E232</f>
        <v>0</v>
      </c>
    </row>
    <row r="233" spans="1:6" hidden="1">
      <c r="A233" s="114"/>
      <c r="B233" s="101"/>
      <c r="C233" s="77"/>
      <c r="D233" s="77"/>
      <c r="E233" s="149"/>
      <c r="F233" s="73"/>
    </row>
    <row r="234" spans="1:6" hidden="1">
      <c r="A234" s="100">
        <f>COUNT($A$225:A233)/100+6.01</f>
        <v>6.05</v>
      </c>
      <c r="B234" s="76" t="s">
        <v>251</v>
      </c>
      <c r="C234" s="77" t="s">
        <v>196</v>
      </c>
      <c r="D234" s="77">
        <v>0</v>
      </c>
      <c r="E234" s="149"/>
      <c r="F234" s="73">
        <f>D234*E234</f>
        <v>0</v>
      </c>
    </row>
    <row r="235" spans="1:6">
      <c r="A235" s="100"/>
      <c r="B235" s="76"/>
      <c r="C235" s="77"/>
      <c r="D235" s="77"/>
      <c r="E235" s="149"/>
      <c r="F235" s="73"/>
    </row>
    <row r="236" spans="1:6" ht="30">
      <c r="A236" s="100">
        <v>6.03</v>
      </c>
      <c r="B236" s="76" t="s">
        <v>252</v>
      </c>
      <c r="C236" s="77" t="s">
        <v>196</v>
      </c>
      <c r="D236" s="77">
        <v>38</v>
      </c>
      <c r="E236" s="149"/>
      <c r="F236" s="73">
        <f>D236*E236</f>
        <v>0</v>
      </c>
    </row>
    <row r="237" spans="1:6" hidden="1">
      <c r="A237" s="100"/>
      <c r="B237" s="76"/>
      <c r="C237" s="77"/>
      <c r="D237" s="77"/>
      <c r="E237" s="149"/>
      <c r="F237" s="73"/>
    </row>
    <row r="238" spans="1:6" ht="45" hidden="1">
      <c r="A238" s="100">
        <f>COUNT($A$225:A237)/100+6.01</f>
        <v>6.0699999999999994</v>
      </c>
      <c r="B238" s="76" t="s">
        <v>253</v>
      </c>
      <c r="C238" s="77" t="s">
        <v>14</v>
      </c>
      <c r="D238" s="77">
        <v>0</v>
      </c>
      <c r="E238" s="149"/>
      <c r="F238" s="73">
        <f>D238*E238</f>
        <v>0</v>
      </c>
    </row>
    <row r="239" spans="1:6">
      <c r="A239" s="100"/>
      <c r="B239" s="76"/>
      <c r="C239" s="77"/>
      <c r="D239" s="77"/>
      <c r="E239" s="149"/>
      <c r="F239" s="73"/>
    </row>
    <row r="240" spans="1:6" ht="45">
      <c r="A240" s="100">
        <v>6.04</v>
      </c>
      <c r="B240" s="76" t="s">
        <v>254</v>
      </c>
      <c r="C240" s="77" t="s">
        <v>14</v>
      </c>
      <c r="D240" s="77">
        <v>140</v>
      </c>
      <c r="E240" s="149"/>
      <c r="F240" s="73">
        <f>D240*E240</f>
        <v>0</v>
      </c>
    </row>
    <row r="241" spans="1:6" hidden="1">
      <c r="A241" s="100"/>
      <c r="B241" s="76"/>
      <c r="C241" s="77"/>
      <c r="D241" s="77"/>
      <c r="E241" s="73"/>
      <c r="F241" s="73"/>
    </row>
    <row r="242" spans="1:6" ht="60" hidden="1">
      <c r="A242" s="100">
        <f>COUNT($A$225:A241)/100+6.01</f>
        <v>6.09</v>
      </c>
      <c r="B242" s="76" t="s">
        <v>255</v>
      </c>
      <c r="C242" s="77" t="s">
        <v>76</v>
      </c>
      <c r="D242" s="77">
        <v>0</v>
      </c>
      <c r="E242" s="73"/>
      <c r="F242" s="73">
        <f>D242*E242</f>
        <v>0</v>
      </c>
    </row>
    <row r="243" spans="1:6">
      <c r="A243" s="115"/>
      <c r="B243" s="116"/>
      <c r="C243" s="103"/>
      <c r="D243" s="103"/>
      <c r="E243" s="104"/>
      <c r="F243" s="104"/>
    </row>
    <row r="244" spans="1:6">
      <c r="A244" s="117"/>
      <c r="B244" s="118" t="s">
        <v>256</v>
      </c>
      <c r="C244" s="77"/>
      <c r="D244" s="77"/>
      <c r="E244" s="119"/>
      <c r="F244" s="119">
        <f>SUM(F226:F243)</f>
        <v>0</v>
      </c>
    </row>
    <row r="245" spans="1:6">
      <c r="A245" s="117"/>
      <c r="B245" s="118"/>
      <c r="C245" s="77"/>
      <c r="D245" s="77"/>
      <c r="E245" s="119"/>
      <c r="F245" s="119"/>
    </row>
    <row r="247" spans="1:6" hidden="1">
      <c r="A247" s="125" t="s">
        <v>51</v>
      </c>
      <c r="B247" s="126" t="s">
        <v>152</v>
      </c>
      <c r="C247" s="127"/>
      <c r="D247" s="127"/>
    </row>
    <row r="248" spans="1:6" hidden="1">
      <c r="A248" s="125"/>
      <c r="B248" s="126"/>
      <c r="C248" s="127"/>
      <c r="D248" s="127"/>
    </row>
    <row r="249" spans="1:6" ht="30" hidden="1">
      <c r="A249" s="125" t="s">
        <v>154</v>
      </c>
      <c r="B249" s="126" t="s">
        <v>330</v>
      </c>
      <c r="C249" s="127"/>
      <c r="D249" s="127"/>
    </row>
    <row r="250" spans="1:6" hidden="1">
      <c r="A250" s="125"/>
      <c r="B250" s="126"/>
      <c r="C250" s="127"/>
      <c r="D250" s="127"/>
    </row>
    <row r="251" spans="1:6" ht="120" hidden="1">
      <c r="A251" s="128">
        <f>COUNT($A$250:A250)/100+10.01</f>
        <v>10.01</v>
      </c>
      <c r="B251" s="129" t="s">
        <v>349</v>
      </c>
      <c r="C251" s="127" t="s">
        <v>99</v>
      </c>
      <c r="D251" s="127">
        <v>0</v>
      </c>
      <c r="F251" s="80">
        <f>D251*E251</f>
        <v>0</v>
      </c>
    </row>
    <row r="252" spans="1:6" hidden="1">
      <c r="A252" s="130"/>
      <c r="B252" s="131"/>
      <c r="C252" s="132"/>
      <c r="D252" s="132"/>
      <c r="E252" s="133"/>
      <c r="F252" s="133"/>
    </row>
    <row r="253" spans="1:6" hidden="1">
      <c r="A253" s="134"/>
      <c r="B253" s="135" t="s">
        <v>350</v>
      </c>
      <c r="C253" s="136"/>
      <c r="D253" s="127"/>
      <c r="F253" s="80">
        <f>SUM(F251:F252)</f>
        <v>0</v>
      </c>
    </row>
    <row r="254" spans="1:6">
      <c r="A254" s="75"/>
      <c r="B254" s="76"/>
      <c r="C254" s="77"/>
      <c r="D254" s="77"/>
      <c r="E254" s="73"/>
      <c r="F254" s="73"/>
    </row>
    <row r="255" spans="1:6">
      <c r="A255" s="95" t="s">
        <v>49</v>
      </c>
      <c r="B255" s="98" t="s">
        <v>329</v>
      </c>
      <c r="C255" s="77"/>
      <c r="D255" s="77"/>
      <c r="E255" s="73"/>
      <c r="F255" s="73"/>
    </row>
    <row r="256" spans="1:6">
      <c r="A256" s="95"/>
      <c r="B256" s="98"/>
      <c r="C256" s="77"/>
      <c r="D256" s="77"/>
      <c r="E256" s="73"/>
      <c r="F256" s="73"/>
    </row>
    <row r="257" spans="1:6" ht="30">
      <c r="A257" s="95" t="s">
        <v>154</v>
      </c>
      <c r="B257" s="98" t="s">
        <v>330</v>
      </c>
      <c r="C257" s="77"/>
      <c r="D257" s="77"/>
      <c r="E257" s="73"/>
      <c r="F257" s="73"/>
    </row>
    <row r="258" spans="1:6">
      <c r="A258" s="95"/>
      <c r="B258" s="98"/>
      <c r="C258" s="77"/>
      <c r="D258" s="77"/>
      <c r="E258" s="73"/>
      <c r="F258" s="73"/>
    </row>
    <row r="259" spans="1:6" ht="30">
      <c r="A259" s="100">
        <f>COUNT($A$216:A258)/100+9.01</f>
        <v>9.1199999999999992</v>
      </c>
      <c r="B259" s="76" t="s">
        <v>331</v>
      </c>
      <c r="C259" s="77" t="s">
        <v>76</v>
      </c>
      <c r="D259" s="77">
        <v>5</v>
      </c>
      <c r="E259" s="149"/>
      <c r="F259" s="73">
        <f>D259*E259</f>
        <v>0</v>
      </c>
    </row>
    <row r="260" spans="1:6" hidden="1">
      <c r="A260" s="95"/>
      <c r="B260" s="98"/>
      <c r="C260" s="77"/>
      <c r="D260" s="77"/>
      <c r="E260" s="149"/>
      <c r="F260" s="73"/>
    </row>
    <row r="261" spans="1:6" ht="45" hidden="1">
      <c r="A261" s="100">
        <f>COUNT($A$216:A260)/100+9.01</f>
        <v>9.129999999999999</v>
      </c>
      <c r="B261" s="76" t="s">
        <v>332</v>
      </c>
      <c r="C261" s="77" t="s">
        <v>76</v>
      </c>
      <c r="D261" s="77">
        <v>0</v>
      </c>
      <c r="E261" s="149"/>
      <c r="F261" s="73">
        <f>D261*E261</f>
        <v>0</v>
      </c>
    </row>
    <row r="262" spans="1:6" hidden="1">
      <c r="A262" s="100"/>
      <c r="B262" s="76"/>
      <c r="C262" s="77"/>
      <c r="D262" s="77"/>
      <c r="E262" s="149"/>
      <c r="F262" s="73"/>
    </row>
    <row r="263" spans="1:6" ht="45" hidden="1">
      <c r="A263" s="100">
        <f>COUNT($A$216:A262)/100+9.01</f>
        <v>9.14</v>
      </c>
      <c r="B263" s="76" t="s">
        <v>333</v>
      </c>
      <c r="C263" s="77" t="s">
        <v>76</v>
      </c>
      <c r="D263" s="77">
        <v>0</v>
      </c>
      <c r="E263" s="149"/>
      <c r="F263" s="73">
        <f>D263*E263</f>
        <v>0</v>
      </c>
    </row>
    <row r="264" spans="1:6" hidden="1">
      <c r="A264" s="100"/>
      <c r="B264" s="76"/>
      <c r="C264" s="77"/>
      <c r="D264" s="77"/>
      <c r="E264" s="149"/>
      <c r="F264" s="73"/>
    </row>
    <row r="265" spans="1:6" ht="45" hidden="1">
      <c r="A265" s="100">
        <f>COUNT($A$216:A264)/100+9.01</f>
        <v>9.15</v>
      </c>
      <c r="B265" s="76" t="s">
        <v>334</v>
      </c>
      <c r="C265" s="77" t="s">
        <v>76</v>
      </c>
      <c r="D265" s="77">
        <v>0</v>
      </c>
      <c r="E265" s="149"/>
      <c r="F265" s="73">
        <f>D265*E265</f>
        <v>0</v>
      </c>
    </row>
    <row r="266" spans="1:6">
      <c r="A266" s="100"/>
      <c r="B266" s="76"/>
      <c r="C266" s="77"/>
      <c r="D266" s="77"/>
      <c r="E266" s="149"/>
      <c r="F266" s="73"/>
    </row>
    <row r="267" spans="1:6">
      <c r="A267" s="100">
        <f>COUNT($A$216:A266)/100+9.01</f>
        <v>9.16</v>
      </c>
      <c r="B267" s="76" t="s">
        <v>335</v>
      </c>
      <c r="C267" s="77" t="s">
        <v>15</v>
      </c>
      <c r="D267" s="105">
        <v>32</v>
      </c>
      <c r="E267" s="149"/>
      <c r="F267" s="73">
        <f>D267*E267</f>
        <v>0</v>
      </c>
    </row>
    <row r="268" spans="1:6">
      <c r="A268" s="100"/>
      <c r="B268" s="76"/>
      <c r="C268" s="77"/>
      <c r="D268" s="105"/>
      <c r="E268" s="149"/>
      <c r="F268" s="73"/>
    </row>
    <row r="269" spans="1:6">
      <c r="A269" s="100">
        <f>COUNT($A$216:A268)/100+9.01</f>
        <v>9.17</v>
      </c>
      <c r="B269" s="76" t="s">
        <v>336</v>
      </c>
      <c r="C269" s="77" t="s">
        <v>15</v>
      </c>
      <c r="D269" s="105">
        <v>29</v>
      </c>
      <c r="E269" s="149"/>
      <c r="F269" s="73">
        <f>D269*E269</f>
        <v>0</v>
      </c>
    </row>
    <row r="270" spans="1:6">
      <c r="A270" s="100"/>
      <c r="B270" s="76"/>
      <c r="C270" s="77"/>
      <c r="D270" s="77"/>
      <c r="E270" s="149"/>
      <c r="F270" s="73"/>
    </row>
    <row r="271" spans="1:6" ht="45">
      <c r="A271" s="100">
        <f>COUNT($A$216:A270)/100+9.01</f>
        <v>9.18</v>
      </c>
      <c r="B271" s="76" t="s">
        <v>337</v>
      </c>
      <c r="C271" s="77" t="s">
        <v>196</v>
      </c>
      <c r="D271" s="77">
        <v>40</v>
      </c>
      <c r="E271" s="149"/>
      <c r="F271" s="73">
        <f>D271*E271</f>
        <v>0</v>
      </c>
    </row>
    <row r="272" spans="1:6">
      <c r="A272" s="95"/>
      <c r="B272" s="98"/>
      <c r="C272" s="77"/>
      <c r="D272" s="77"/>
      <c r="E272" s="149"/>
      <c r="F272" s="73"/>
    </row>
    <row r="273" spans="1:6" ht="45">
      <c r="A273" s="100">
        <f>COUNT($A$216:A272)/100+9.01</f>
        <v>9.19</v>
      </c>
      <c r="B273" s="76" t="s">
        <v>338</v>
      </c>
      <c r="C273" s="77" t="s">
        <v>76</v>
      </c>
      <c r="D273" s="77">
        <v>2</v>
      </c>
      <c r="E273" s="149"/>
      <c r="F273" s="73">
        <f>D273*E273</f>
        <v>0</v>
      </c>
    </row>
    <row r="274" spans="1:6" hidden="1">
      <c r="A274" s="75"/>
      <c r="B274" s="76"/>
      <c r="C274" s="77"/>
      <c r="D274" s="77"/>
      <c r="E274" s="149"/>
      <c r="F274" s="73"/>
    </row>
    <row r="275" spans="1:6" ht="30" hidden="1">
      <c r="A275" s="100">
        <f>COUNT($A$216:A274)/100+9.01</f>
        <v>9.1999999999999993</v>
      </c>
      <c r="B275" s="76" t="s">
        <v>339</v>
      </c>
      <c r="C275" s="77" t="s">
        <v>196</v>
      </c>
      <c r="D275" s="77">
        <v>0</v>
      </c>
      <c r="E275" s="149"/>
      <c r="F275" s="73">
        <f>D275*E275</f>
        <v>0</v>
      </c>
    </row>
    <row r="276" spans="1:6">
      <c r="A276" s="100"/>
      <c r="B276" s="76"/>
      <c r="C276" s="77"/>
      <c r="D276" s="77"/>
      <c r="E276" s="149"/>
      <c r="F276" s="73"/>
    </row>
    <row r="277" spans="1:6" ht="45">
      <c r="A277" s="100">
        <f>COUNT($A$216:A276)/100+9.01</f>
        <v>9.2099999999999991</v>
      </c>
      <c r="B277" s="76" t="s">
        <v>340</v>
      </c>
      <c r="C277" s="77" t="s">
        <v>196</v>
      </c>
      <c r="D277" s="77">
        <v>32.700000000000003</v>
      </c>
      <c r="E277" s="149"/>
      <c r="F277" s="73">
        <f>D277*E277</f>
        <v>0</v>
      </c>
    </row>
    <row r="278" spans="1:6">
      <c r="A278" s="100"/>
      <c r="B278" s="76"/>
      <c r="C278" s="77"/>
      <c r="D278" s="77"/>
      <c r="E278" s="149"/>
      <c r="F278" s="73"/>
    </row>
    <row r="279" spans="1:6" ht="45">
      <c r="A279" s="100">
        <f>COUNT($A$216:A278)/100+9.01</f>
        <v>9.2200000000000006</v>
      </c>
      <c r="B279" s="76" t="s">
        <v>341</v>
      </c>
      <c r="C279" s="77" t="s">
        <v>196</v>
      </c>
      <c r="D279" s="77">
        <v>32.700000000000003</v>
      </c>
      <c r="E279" s="149"/>
      <c r="F279" s="73">
        <f>D279*E279</f>
        <v>0</v>
      </c>
    </row>
    <row r="280" spans="1:6" hidden="1">
      <c r="A280" s="95"/>
      <c r="B280" s="98"/>
      <c r="C280" s="77"/>
      <c r="D280" s="77"/>
      <c r="E280" s="73"/>
      <c r="F280" s="73"/>
    </row>
    <row r="281" spans="1:6" ht="45" hidden="1">
      <c r="A281" s="100">
        <f>COUNT($A$216:A280)/100+9.01</f>
        <v>9.23</v>
      </c>
      <c r="B281" s="76" t="s">
        <v>342</v>
      </c>
      <c r="C281" s="77" t="s">
        <v>196</v>
      </c>
      <c r="D281" s="105">
        <v>0</v>
      </c>
      <c r="E281" s="73"/>
      <c r="F281" s="73">
        <f>D281*E281</f>
        <v>0</v>
      </c>
    </row>
    <row r="282" spans="1:6" hidden="1">
      <c r="A282" s="95"/>
      <c r="B282" s="98"/>
      <c r="C282" s="77"/>
      <c r="D282" s="77"/>
      <c r="E282" s="73"/>
      <c r="F282" s="73"/>
    </row>
    <row r="283" spans="1:6" ht="45" hidden="1">
      <c r="A283" s="100">
        <f>COUNT($A$216:A282)/100+9.01</f>
        <v>9.24</v>
      </c>
      <c r="B283" s="76" t="s">
        <v>343</v>
      </c>
      <c r="C283" s="77" t="s">
        <v>196</v>
      </c>
      <c r="D283" s="77">
        <v>0</v>
      </c>
      <c r="E283" s="73"/>
      <c r="F283" s="73">
        <f>D283*E283</f>
        <v>0</v>
      </c>
    </row>
    <row r="284" spans="1:6" hidden="1">
      <c r="A284" s="100"/>
      <c r="B284" s="76"/>
      <c r="C284" s="77"/>
      <c r="D284" s="77"/>
      <c r="E284" s="73"/>
      <c r="F284" s="73"/>
    </row>
    <row r="285" spans="1:6" ht="30" hidden="1">
      <c r="A285" s="100">
        <f>COUNT($A$216:A284)/100+9.01</f>
        <v>9.25</v>
      </c>
      <c r="B285" s="76" t="s">
        <v>344</v>
      </c>
      <c r="C285" s="77" t="s">
        <v>15</v>
      </c>
      <c r="D285" s="77">
        <v>0</v>
      </c>
      <c r="E285" s="73"/>
      <c r="F285" s="73">
        <f>D285*E285</f>
        <v>0</v>
      </c>
    </row>
    <row r="286" spans="1:6" hidden="1">
      <c r="A286" s="95"/>
      <c r="B286" s="98"/>
      <c r="C286" s="77"/>
      <c r="D286" s="77"/>
      <c r="E286" s="73"/>
      <c r="F286" s="73"/>
    </row>
    <row r="287" spans="1:6" ht="30" hidden="1">
      <c r="A287" s="100">
        <f>COUNT($A$216:A286)/100+9.01</f>
        <v>9.26</v>
      </c>
      <c r="B287" s="76" t="s">
        <v>345</v>
      </c>
      <c r="C287" s="77" t="s">
        <v>14</v>
      </c>
      <c r="D287" s="105">
        <v>0</v>
      </c>
      <c r="E287" s="73"/>
      <c r="F287" s="73">
        <f>D287*E287</f>
        <v>0</v>
      </c>
    </row>
    <row r="288" spans="1:6" hidden="1">
      <c r="A288" s="95"/>
      <c r="B288" s="98"/>
      <c r="C288" s="77"/>
      <c r="D288" s="77"/>
      <c r="E288" s="73"/>
      <c r="F288" s="73"/>
    </row>
    <row r="289" spans="1:6" hidden="1">
      <c r="A289" s="100">
        <f>COUNT($A$216:A288)/100+9.01</f>
        <v>9.27</v>
      </c>
      <c r="B289" s="76" t="s">
        <v>346</v>
      </c>
      <c r="C289" s="77" t="s">
        <v>14</v>
      </c>
      <c r="D289" s="77">
        <v>0</v>
      </c>
      <c r="E289" s="73"/>
      <c r="F289" s="73">
        <f>D289*E289</f>
        <v>0</v>
      </c>
    </row>
    <row r="290" spans="1:6" hidden="1">
      <c r="A290" s="100"/>
      <c r="B290" s="76"/>
      <c r="C290" s="77"/>
      <c r="D290" s="77"/>
      <c r="E290" s="73"/>
      <c r="F290" s="73"/>
    </row>
    <row r="291" spans="1:6" hidden="1">
      <c r="A291" s="100">
        <f>COUNT($A$216:A290)/100+9.01</f>
        <v>9.2799999999999994</v>
      </c>
      <c r="B291" s="76" t="s">
        <v>347</v>
      </c>
      <c r="C291" s="77" t="s">
        <v>196</v>
      </c>
      <c r="D291" s="77">
        <v>0</v>
      </c>
      <c r="E291" s="73"/>
      <c r="F291" s="73">
        <f>D291*E291</f>
        <v>0</v>
      </c>
    </row>
    <row r="292" spans="1:6">
      <c r="A292" s="120"/>
      <c r="B292" s="121"/>
      <c r="C292" s="103"/>
      <c r="D292" s="103"/>
      <c r="E292" s="104"/>
      <c r="F292" s="104"/>
    </row>
    <row r="293" spans="1:6">
      <c r="A293" s="122"/>
      <c r="B293" s="123" t="s">
        <v>348</v>
      </c>
      <c r="C293" s="124"/>
      <c r="D293" s="77"/>
      <c r="E293" s="73"/>
      <c r="F293" s="73">
        <f>SUM(F259:F292)</f>
        <v>0</v>
      </c>
    </row>
    <row r="294" spans="1:6">
      <c r="A294" s="70"/>
      <c r="B294" s="74"/>
      <c r="C294" s="72"/>
      <c r="D294" s="72"/>
      <c r="E294" s="73"/>
      <c r="F294" s="73"/>
    </row>
  </sheetData>
  <sheetProtection password="C7BA" sheet="1" objects="1" scenarios="1"/>
  <mergeCells count="1">
    <mergeCell ref="B7:B13"/>
  </mergeCells>
  <pageMargins left="0.7" right="0.7" top="0.75" bottom="0.75" header="0.3" footer="0.3"/>
  <pageSetup paperSize="9" scale="84" orientation="portrait" r:id="rId1"/>
  <rowBreaks count="3" manualBreakCount="3">
    <brk id="102" max="5" man="1"/>
    <brk id="144" max="5" man="1"/>
    <brk id="207" max="5" man="1"/>
  </rowBreaks>
  <colBreaks count="1" manualBreakCount="1">
    <brk id="6" max="1048575" man="1"/>
  </colBreaks>
</worksheet>
</file>

<file path=xl/worksheets/sheet9.xml><?xml version="1.0" encoding="utf-8"?>
<worksheet xmlns="http://schemas.openxmlformats.org/spreadsheetml/2006/main" xmlns:r="http://schemas.openxmlformats.org/officeDocument/2006/relationships">
  <dimension ref="A3:K210"/>
  <sheetViews>
    <sheetView view="pageBreakPreview" topLeftCell="A163" zoomScaleNormal="115" zoomScaleSheetLayoutView="100" workbookViewId="0">
      <selection activeCell="F176" sqref="F176"/>
    </sheetView>
  </sheetViews>
  <sheetFormatPr defaultRowHeight="15"/>
  <cols>
    <col min="1" max="1" width="5.42578125" style="137" customWidth="1"/>
    <col min="2" max="2" width="42.7109375" style="138" customWidth="1"/>
    <col min="3" max="3" width="8" style="139" bestFit="1" customWidth="1"/>
    <col min="4" max="4" width="9.7109375" style="139" customWidth="1"/>
    <col min="5" max="5" width="12.5703125" style="80" bestFit="1" customWidth="1"/>
    <col min="6" max="6" width="14.28515625" style="80" bestFit="1" customWidth="1"/>
    <col min="7" max="7" width="10.140625" style="1" bestFit="1" customWidth="1"/>
    <col min="8" max="8" width="10.7109375" style="1" bestFit="1" customWidth="1"/>
    <col min="9" max="9" width="10.140625" style="1" bestFit="1" customWidth="1"/>
    <col min="10" max="11" width="9.140625" style="1"/>
  </cols>
  <sheetData>
    <row r="3" spans="1:10">
      <c r="A3" s="70"/>
      <c r="B3" s="71" t="s">
        <v>133</v>
      </c>
      <c r="C3" s="72"/>
      <c r="D3" s="72"/>
      <c r="E3" s="73"/>
      <c r="F3" s="73"/>
    </row>
    <row r="4" spans="1:10">
      <c r="A4" s="70"/>
      <c r="B4" s="74"/>
      <c r="C4" s="72"/>
      <c r="D4" s="72"/>
      <c r="E4" s="73"/>
      <c r="F4" s="73"/>
    </row>
    <row r="5" spans="1:10">
      <c r="A5" s="70"/>
      <c r="B5" s="152" t="s">
        <v>39</v>
      </c>
      <c r="C5" s="72"/>
      <c r="D5" s="72"/>
      <c r="E5" s="73"/>
      <c r="F5" s="73"/>
    </row>
    <row r="6" spans="1:10">
      <c r="A6" s="70"/>
      <c r="B6" s="74"/>
      <c r="C6" s="72"/>
      <c r="D6" s="72"/>
      <c r="E6" s="73"/>
      <c r="F6" s="73"/>
    </row>
    <row r="7" spans="1:10">
      <c r="A7" s="70"/>
      <c r="B7" s="341" t="s">
        <v>363</v>
      </c>
      <c r="C7" s="72"/>
      <c r="D7" s="72"/>
      <c r="E7" s="73"/>
      <c r="F7" s="73"/>
    </row>
    <row r="8" spans="1:10">
      <c r="A8" s="70"/>
      <c r="B8" s="342"/>
      <c r="C8" s="72"/>
      <c r="D8" s="72"/>
      <c r="E8" s="73"/>
      <c r="F8" s="73"/>
    </row>
    <row r="9" spans="1:10">
      <c r="A9" s="70"/>
      <c r="B9" s="342"/>
      <c r="C9" s="72"/>
      <c r="D9" s="72"/>
      <c r="E9" s="73"/>
      <c r="F9" s="73"/>
    </row>
    <row r="10" spans="1:10">
      <c r="A10" s="70"/>
      <c r="B10" s="342"/>
      <c r="C10" s="72"/>
      <c r="D10" s="72"/>
      <c r="E10" s="73"/>
      <c r="F10" s="73"/>
    </row>
    <row r="11" spans="1:10">
      <c r="A11" s="70"/>
      <c r="B11" s="342"/>
      <c r="C11" s="72"/>
      <c r="D11" s="72"/>
      <c r="E11" s="73"/>
      <c r="F11" s="73"/>
    </row>
    <row r="12" spans="1:10">
      <c r="A12" s="70"/>
      <c r="B12" s="342"/>
      <c r="C12" s="72"/>
      <c r="D12" s="72"/>
      <c r="E12" s="73"/>
      <c r="F12" s="73"/>
    </row>
    <row r="13" spans="1:10" ht="94.5" customHeight="1">
      <c r="A13" s="70"/>
      <c r="B13" s="342"/>
      <c r="C13" s="72"/>
      <c r="D13" s="72"/>
      <c r="E13" s="73"/>
      <c r="F13" s="73"/>
    </row>
    <row r="14" spans="1:10">
      <c r="A14" s="70"/>
      <c r="B14" s="74"/>
      <c r="C14" s="72"/>
      <c r="D14" s="72"/>
      <c r="E14" s="73"/>
      <c r="F14" s="73"/>
    </row>
    <row r="15" spans="1:10">
      <c r="A15" s="79"/>
      <c r="B15" s="78"/>
      <c r="C15" s="77"/>
      <c r="D15" s="77"/>
      <c r="E15" s="73"/>
      <c r="F15" s="73"/>
      <c r="J15" s="80"/>
    </row>
    <row r="16" spans="1:10">
      <c r="A16" s="79" t="s">
        <v>58</v>
      </c>
      <c r="B16" s="78" t="s">
        <v>375</v>
      </c>
      <c r="C16" s="77"/>
      <c r="D16" s="77"/>
      <c r="E16" s="73"/>
      <c r="F16" s="73"/>
      <c r="J16" s="80"/>
    </row>
    <row r="17" spans="1:10">
      <c r="A17" s="75" t="s">
        <v>17</v>
      </c>
      <c r="B17" s="76" t="s">
        <v>144</v>
      </c>
      <c r="C17" s="77"/>
      <c r="D17" s="77"/>
      <c r="E17" s="73"/>
      <c r="F17" s="73">
        <f>F43</f>
        <v>0</v>
      </c>
      <c r="J17" s="80"/>
    </row>
    <row r="18" spans="1:10">
      <c r="A18" s="75" t="s">
        <v>19</v>
      </c>
      <c r="B18" s="76" t="s">
        <v>145</v>
      </c>
      <c r="C18" s="77"/>
      <c r="D18" s="77"/>
      <c r="E18" s="73"/>
      <c r="F18" s="73">
        <f>F68</f>
        <v>0</v>
      </c>
      <c r="J18" s="80"/>
    </row>
    <row r="19" spans="1:10">
      <c r="A19" s="75" t="s">
        <v>21</v>
      </c>
      <c r="B19" s="76" t="s">
        <v>146</v>
      </c>
      <c r="C19" s="77"/>
      <c r="D19" s="77"/>
      <c r="E19" s="73"/>
      <c r="F19" s="73">
        <f>F99</f>
        <v>0</v>
      </c>
      <c r="J19" s="80"/>
    </row>
    <row r="20" spans="1:10" hidden="1">
      <c r="A20" s="75" t="s">
        <v>22</v>
      </c>
      <c r="B20" s="76" t="s">
        <v>147</v>
      </c>
      <c r="C20" s="77"/>
      <c r="D20" s="77"/>
      <c r="E20" s="73"/>
      <c r="F20" s="73">
        <f>F124</f>
        <v>0</v>
      </c>
      <c r="J20" s="80"/>
    </row>
    <row r="21" spans="1:10">
      <c r="A21" s="75" t="s">
        <v>22</v>
      </c>
      <c r="B21" s="76" t="s">
        <v>148</v>
      </c>
      <c r="C21" s="77"/>
      <c r="D21" s="77"/>
      <c r="E21" s="73"/>
      <c r="F21" s="73">
        <f>F139</f>
        <v>0</v>
      </c>
      <c r="J21" s="80"/>
    </row>
    <row r="22" spans="1:10">
      <c r="A22" s="75" t="s">
        <v>23</v>
      </c>
      <c r="B22" s="76" t="s">
        <v>149</v>
      </c>
      <c r="C22" s="77"/>
      <c r="D22" s="77"/>
      <c r="E22" s="73"/>
      <c r="F22" s="73">
        <f>F150</f>
        <v>0</v>
      </c>
      <c r="J22" s="80"/>
    </row>
    <row r="23" spans="1:10">
      <c r="A23" s="75" t="s">
        <v>24</v>
      </c>
      <c r="B23" s="76" t="s">
        <v>150</v>
      </c>
      <c r="C23" s="77"/>
      <c r="D23" s="77"/>
      <c r="E23" s="73"/>
      <c r="F23" s="73">
        <f>F171</f>
        <v>0</v>
      </c>
      <c r="J23" s="80"/>
    </row>
    <row r="24" spans="1:10">
      <c r="A24" s="75" t="s">
        <v>25</v>
      </c>
      <c r="B24" s="76" t="s">
        <v>151</v>
      </c>
      <c r="C24" s="77"/>
      <c r="D24" s="77"/>
      <c r="E24" s="73"/>
      <c r="F24" s="73">
        <f>F201</f>
        <v>0</v>
      </c>
      <c r="J24" s="80"/>
    </row>
    <row r="25" spans="1:10" hidden="1">
      <c r="A25" s="75" t="s">
        <v>50</v>
      </c>
      <c r="B25" s="76" t="s">
        <v>152</v>
      </c>
      <c r="C25" s="77"/>
      <c r="D25" s="77"/>
      <c r="E25" s="73"/>
      <c r="F25" s="73">
        <f>F210</f>
        <v>0</v>
      </c>
      <c r="J25" s="80"/>
    </row>
    <row r="26" spans="1:10">
      <c r="A26" s="81"/>
      <c r="B26" s="82" t="s">
        <v>153</v>
      </c>
      <c r="C26" s="83"/>
      <c r="D26" s="84"/>
      <c r="E26" s="85"/>
      <c r="F26" s="85">
        <f>SUM(F17:F25)</f>
        <v>0</v>
      </c>
      <c r="J26" s="87"/>
    </row>
    <row r="27" spans="1:10">
      <c r="A27" s="75"/>
      <c r="B27" s="78"/>
      <c r="C27" s="88"/>
      <c r="D27" s="89"/>
      <c r="E27" s="90"/>
      <c r="F27" s="90"/>
      <c r="J27" s="91"/>
    </row>
    <row r="28" spans="1:10">
      <c r="A28" s="117"/>
      <c r="B28" s="118"/>
      <c r="C28" s="77"/>
      <c r="D28" s="77"/>
      <c r="E28" s="119"/>
      <c r="F28" s="119"/>
    </row>
    <row r="29" spans="1:10">
      <c r="A29" s="95" t="s">
        <v>58</v>
      </c>
      <c r="B29" s="98" t="s">
        <v>32</v>
      </c>
      <c r="C29" s="77"/>
      <c r="D29" s="77"/>
      <c r="E29" s="73"/>
      <c r="F29" s="73"/>
    </row>
    <row r="30" spans="1:10">
      <c r="A30" s="75"/>
      <c r="B30" s="76"/>
      <c r="C30" s="77"/>
      <c r="D30" s="77"/>
      <c r="E30" s="73"/>
      <c r="F30" s="73"/>
    </row>
    <row r="31" spans="1:10">
      <c r="A31" s="95" t="s">
        <v>17</v>
      </c>
      <c r="B31" s="98" t="s">
        <v>144</v>
      </c>
      <c r="C31" s="77"/>
      <c r="D31" s="77"/>
      <c r="E31" s="73"/>
      <c r="F31" s="73"/>
    </row>
    <row r="32" spans="1:10">
      <c r="A32" s="75"/>
      <c r="B32" s="76"/>
      <c r="C32" s="77"/>
      <c r="D32" s="77"/>
      <c r="E32" s="73"/>
      <c r="F32" s="73"/>
    </row>
    <row r="33" spans="1:6" ht="81.75" customHeight="1">
      <c r="A33" s="95" t="s">
        <v>154</v>
      </c>
      <c r="B33" s="98" t="s">
        <v>257</v>
      </c>
      <c r="C33" s="77"/>
      <c r="D33" s="77"/>
      <c r="E33" s="73"/>
      <c r="F33" s="73"/>
    </row>
    <row r="34" spans="1:6" hidden="1">
      <c r="A34" s="75"/>
      <c r="B34" s="76"/>
      <c r="C34" s="77"/>
      <c r="D34" s="77"/>
      <c r="E34" s="73"/>
      <c r="F34" s="73"/>
    </row>
    <row r="35" spans="1:6" ht="60" hidden="1">
      <c r="A35" s="100">
        <f>COUNT($A$34:A34)/100+1.01</f>
        <v>1.01</v>
      </c>
      <c r="B35" s="101" t="s">
        <v>258</v>
      </c>
      <c r="C35" s="77" t="s">
        <v>196</v>
      </c>
      <c r="D35" s="77">
        <v>0</v>
      </c>
      <c r="E35" s="73"/>
      <c r="F35" s="73">
        <f>D35*E35</f>
        <v>0</v>
      </c>
    </row>
    <row r="36" spans="1:6" hidden="1">
      <c r="A36" s="75"/>
      <c r="B36" s="76"/>
      <c r="C36" s="77"/>
      <c r="D36" s="77"/>
      <c r="E36" s="73"/>
      <c r="F36" s="73"/>
    </row>
    <row r="37" spans="1:6" ht="30" hidden="1">
      <c r="A37" s="100">
        <f>COUNT($A$34:A36)/100+1.01</f>
        <v>1.02</v>
      </c>
      <c r="B37" s="101" t="s">
        <v>259</v>
      </c>
      <c r="C37" s="77" t="s">
        <v>196</v>
      </c>
      <c r="D37" s="77">
        <v>0</v>
      </c>
      <c r="E37" s="73"/>
      <c r="F37" s="73">
        <f>D37*E37</f>
        <v>0</v>
      </c>
    </row>
    <row r="38" spans="1:6">
      <c r="A38" s="75"/>
      <c r="B38" s="76"/>
      <c r="C38" s="77"/>
      <c r="D38" s="77"/>
      <c r="E38" s="73"/>
      <c r="F38" s="73"/>
    </row>
    <row r="39" spans="1:6" ht="45">
      <c r="A39" s="100">
        <v>1.01</v>
      </c>
      <c r="B39" s="101" t="s">
        <v>260</v>
      </c>
      <c r="C39" s="77" t="s">
        <v>182</v>
      </c>
      <c r="D39" s="77">
        <v>120</v>
      </c>
      <c r="E39" s="149"/>
      <c r="F39" s="73">
        <f>D39*E39</f>
        <v>0</v>
      </c>
    </row>
    <row r="40" spans="1:6">
      <c r="A40" s="75"/>
      <c r="B40" s="76"/>
      <c r="C40" s="77"/>
      <c r="D40" s="77"/>
      <c r="E40" s="149"/>
      <c r="F40" s="73"/>
    </row>
    <row r="41" spans="1:6" ht="30">
      <c r="A41" s="100">
        <v>1.02</v>
      </c>
      <c r="B41" s="101" t="s">
        <v>261</v>
      </c>
      <c r="C41" s="77" t="s">
        <v>76</v>
      </c>
      <c r="D41" s="77">
        <v>20</v>
      </c>
      <c r="E41" s="149"/>
      <c r="F41" s="73">
        <f>D41*E41</f>
        <v>0</v>
      </c>
    </row>
    <row r="42" spans="1:6">
      <c r="A42" s="92"/>
      <c r="B42" s="93"/>
      <c r="C42" s="94"/>
      <c r="D42" s="103"/>
      <c r="E42" s="104"/>
      <c r="F42" s="104"/>
    </row>
    <row r="43" spans="1:6">
      <c r="A43" s="106"/>
      <c r="B43" s="146" t="s">
        <v>262</v>
      </c>
      <c r="C43" s="147"/>
      <c r="D43" s="88"/>
      <c r="E43" s="140"/>
      <c r="F43" s="140">
        <f>SUM(F35:F42)</f>
        <v>0</v>
      </c>
    </row>
    <row r="44" spans="1:6">
      <c r="A44" s="75"/>
      <c r="B44" s="76"/>
      <c r="C44" s="77"/>
      <c r="D44" s="77"/>
      <c r="E44" s="73"/>
      <c r="F44" s="73"/>
    </row>
    <row r="45" spans="1:6">
      <c r="A45" s="75"/>
      <c r="B45" s="76"/>
      <c r="C45" s="77"/>
      <c r="D45" s="77"/>
      <c r="E45" s="73"/>
      <c r="F45" s="73"/>
    </row>
    <row r="46" spans="1:6">
      <c r="A46" s="95" t="s">
        <v>19</v>
      </c>
      <c r="B46" s="98" t="s">
        <v>145</v>
      </c>
      <c r="C46" s="77"/>
      <c r="D46" s="77"/>
      <c r="E46" s="73"/>
      <c r="F46" s="73"/>
    </row>
    <row r="47" spans="1:6">
      <c r="A47" s="75"/>
      <c r="B47" s="76"/>
      <c r="C47" s="77"/>
      <c r="D47" s="77"/>
      <c r="E47" s="73"/>
      <c r="F47" s="73"/>
    </row>
    <row r="48" spans="1:6" ht="60">
      <c r="A48" s="75"/>
      <c r="B48" s="98" t="s">
        <v>263</v>
      </c>
      <c r="C48" s="77"/>
      <c r="D48" s="77"/>
      <c r="E48" s="73"/>
      <c r="F48" s="73"/>
    </row>
    <row r="49" spans="1:6">
      <c r="A49" s="75"/>
      <c r="B49" s="76"/>
      <c r="C49" s="77"/>
      <c r="D49" s="77"/>
      <c r="E49" s="73"/>
      <c r="F49" s="73"/>
    </row>
    <row r="50" spans="1:6" ht="30">
      <c r="A50" s="100">
        <f>COUNT($A$49:A49)/100+2.01</f>
        <v>2.0099999999999998</v>
      </c>
      <c r="B50" s="76" t="s">
        <v>264</v>
      </c>
      <c r="C50" s="77" t="s">
        <v>196</v>
      </c>
      <c r="D50" s="77">
        <v>15</v>
      </c>
      <c r="E50" s="149"/>
      <c r="F50" s="73">
        <f>D50*E50</f>
        <v>0</v>
      </c>
    </row>
    <row r="51" spans="1:6" hidden="1">
      <c r="A51" s="75"/>
      <c r="B51" s="76"/>
      <c r="C51" s="77"/>
      <c r="D51" s="77"/>
      <c r="E51" s="149"/>
      <c r="F51" s="73"/>
    </row>
    <row r="52" spans="1:6" ht="47.25" hidden="1" customHeight="1">
      <c r="A52" s="100">
        <f>COUNT($A$49:A51)/100+2.01</f>
        <v>2.0199999999999996</v>
      </c>
      <c r="B52" s="76" t="s">
        <v>265</v>
      </c>
      <c r="C52" s="77" t="s">
        <v>196</v>
      </c>
      <c r="D52" s="77">
        <v>0</v>
      </c>
      <c r="E52" s="149"/>
      <c r="F52" s="73">
        <f>D52*E52</f>
        <v>0</v>
      </c>
    </row>
    <row r="53" spans="1:6">
      <c r="A53" s="75"/>
      <c r="B53" s="76"/>
      <c r="C53" s="77"/>
      <c r="D53" s="77"/>
      <c r="E53" s="149"/>
      <c r="F53" s="73"/>
    </row>
    <row r="54" spans="1:6" ht="45">
      <c r="A54" s="100">
        <v>2.02</v>
      </c>
      <c r="B54" s="76" t="s">
        <v>266</v>
      </c>
      <c r="C54" s="77" t="s">
        <v>196</v>
      </c>
      <c r="D54" s="77">
        <v>15.5</v>
      </c>
      <c r="E54" s="149"/>
      <c r="F54" s="73">
        <f>D54*E54</f>
        <v>0</v>
      </c>
    </row>
    <row r="55" spans="1:6">
      <c r="A55" s="100"/>
      <c r="B55" s="76"/>
      <c r="C55" s="77"/>
      <c r="D55" s="77"/>
      <c r="E55" s="149"/>
      <c r="F55" s="73"/>
    </row>
    <row r="56" spans="1:6" ht="45">
      <c r="A56" s="100">
        <v>2.0299999999999998</v>
      </c>
      <c r="B56" s="76" t="s">
        <v>267</v>
      </c>
      <c r="C56" s="77" t="s">
        <v>196</v>
      </c>
      <c r="D56" s="77">
        <v>34.9</v>
      </c>
      <c r="E56" s="149"/>
      <c r="F56" s="73">
        <f>D56*E56</f>
        <v>0</v>
      </c>
    </row>
    <row r="57" spans="1:6" hidden="1">
      <c r="A57" s="100"/>
      <c r="B57" s="76"/>
      <c r="C57" s="77"/>
      <c r="D57" s="77"/>
      <c r="E57" s="149"/>
      <c r="F57" s="73"/>
    </row>
    <row r="58" spans="1:6" hidden="1">
      <c r="A58" s="100">
        <f>COUNT($A$49:A57)/100+2.01</f>
        <v>2.0499999999999998</v>
      </c>
      <c r="B58" s="76" t="s">
        <v>268</v>
      </c>
      <c r="C58" s="77" t="s">
        <v>76</v>
      </c>
      <c r="D58" s="77">
        <v>0</v>
      </c>
      <c r="E58" s="149"/>
      <c r="F58" s="73">
        <f>D58*E58</f>
        <v>0</v>
      </c>
    </row>
    <row r="59" spans="1:6" hidden="1">
      <c r="A59" s="75"/>
      <c r="B59" s="76"/>
      <c r="C59" s="77"/>
      <c r="D59" s="77"/>
      <c r="E59" s="149"/>
      <c r="F59" s="73"/>
    </row>
    <row r="60" spans="1:6" ht="45" hidden="1">
      <c r="A60" s="100">
        <f>COUNT($A$49:A59)/100+2.01</f>
        <v>2.0599999999999996</v>
      </c>
      <c r="B60" s="76" t="s">
        <v>269</v>
      </c>
      <c r="C60" s="77" t="s">
        <v>196</v>
      </c>
      <c r="D60" s="77">
        <v>0</v>
      </c>
      <c r="E60" s="149"/>
      <c r="F60" s="73">
        <f>D60*E60</f>
        <v>0</v>
      </c>
    </row>
    <row r="61" spans="1:6">
      <c r="A61" s="100"/>
      <c r="B61" s="76"/>
      <c r="C61" s="77"/>
      <c r="D61" s="77"/>
      <c r="E61" s="149"/>
      <c r="F61" s="73"/>
    </row>
    <row r="62" spans="1:6">
      <c r="A62" s="100">
        <v>2.04</v>
      </c>
      <c r="B62" s="76" t="s">
        <v>270</v>
      </c>
      <c r="C62" s="77" t="s">
        <v>76</v>
      </c>
      <c r="D62" s="77">
        <v>5</v>
      </c>
      <c r="E62" s="149"/>
      <c r="F62" s="73">
        <f>D62*E62</f>
        <v>0</v>
      </c>
    </row>
    <row r="63" spans="1:6" hidden="1">
      <c r="A63" s="75"/>
      <c r="B63" s="76"/>
      <c r="C63" s="77"/>
      <c r="D63" s="77"/>
      <c r="E63" s="73"/>
      <c r="F63" s="73"/>
    </row>
    <row r="64" spans="1:6" ht="30" hidden="1">
      <c r="A64" s="100">
        <f>COUNT($A$49:A63)/100+2.01</f>
        <v>2.0799999999999996</v>
      </c>
      <c r="B64" s="76" t="s">
        <v>271</v>
      </c>
      <c r="C64" s="77" t="s">
        <v>76</v>
      </c>
      <c r="D64" s="77">
        <v>0</v>
      </c>
      <c r="E64" s="73"/>
      <c r="F64" s="73">
        <f>D64*E64</f>
        <v>0</v>
      </c>
    </row>
    <row r="65" spans="1:6" hidden="1">
      <c r="A65" s="100"/>
      <c r="B65" s="76"/>
      <c r="C65" s="77"/>
      <c r="D65" s="77"/>
      <c r="E65" s="73"/>
      <c r="F65" s="73"/>
    </row>
    <row r="66" spans="1:6" hidden="1">
      <c r="A66" s="100">
        <f>COUNT($A$49:A65)/100+2.01</f>
        <v>2.09</v>
      </c>
      <c r="B66" s="76" t="s">
        <v>272</v>
      </c>
      <c r="C66" s="77" t="s">
        <v>196</v>
      </c>
      <c r="D66" s="77">
        <v>0</v>
      </c>
      <c r="E66" s="73"/>
      <c r="F66" s="73">
        <f>D66*E66</f>
        <v>0</v>
      </c>
    </row>
    <row r="67" spans="1:6">
      <c r="A67" s="120"/>
      <c r="B67" s="121"/>
      <c r="C67" s="103"/>
      <c r="D67" s="103"/>
      <c r="E67" s="104"/>
      <c r="F67" s="104"/>
    </row>
    <row r="68" spans="1:6">
      <c r="A68" s="75"/>
      <c r="B68" s="78" t="s">
        <v>273</v>
      </c>
      <c r="C68" s="88"/>
      <c r="D68" s="88"/>
      <c r="E68" s="140"/>
      <c r="F68" s="140">
        <f>SUM(F49:F67)</f>
        <v>0</v>
      </c>
    </row>
    <row r="69" spans="1:6">
      <c r="A69" s="75"/>
      <c r="B69" s="76"/>
      <c r="C69" s="77"/>
      <c r="D69" s="77"/>
      <c r="E69" s="73"/>
      <c r="F69" s="73"/>
    </row>
    <row r="70" spans="1:6">
      <c r="A70" s="75"/>
      <c r="B70" s="76"/>
      <c r="C70" s="77"/>
      <c r="D70" s="77"/>
      <c r="E70" s="73"/>
      <c r="F70" s="73"/>
    </row>
    <row r="71" spans="1:6">
      <c r="A71" s="95" t="s">
        <v>21</v>
      </c>
      <c r="B71" s="98" t="s">
        <v>146</v>
      </c>
      <c r="C71" s="77"/>
      <c r="D71" s="77"/>
      <c r="E71" s="73"/>
      <c r="F71" s="73"/>
    </row>
    <row r="72" spans="1:6">
      <c r="A72" s="75"/>
      <c r="B72" s="76"/>
      <c r="C72" s="77"/>
      <c r="D72" s="77"/>
      <c r="E72" s="73"/>
      <c r="F72" s="73"/>
    </row>
    <row r="73" spans="1:6" ht="45">
      <c r="A73" s="75"/>
      <c r="B73" s="98" t="s">
        <v>274</v>
      </c>
      <c r="C73" s="77"/>
      <c r="D73" s="77"/>
      <c r="E73" s="73"/>
      <c r="F73" s="73"/>
    </row>
    <row r="74" spans="1:6">
      <c r="A74" s="75"/>
      <c r="B74" s="76"/>
      <c r="C74" s="77"/>
      <c r="D74" s="77"/>
      <c r="E74" s="73"/>
      <c r="F74" s="73"/>
    </row>
    <row r="75" spans="1:6" ht="30">
      <c r="A75" s="100">
        <f>COUNT($A$74:A74)/100+3.01</f>
        <v>3.01</v>
      </c>
      <c r="B75" s="76" t="s">
        <v>275</v>
      </c>
      <c r="C75" s="77" t="s">
        <v>76</v>
      </c>
      <c r="D75" s="77">
        <v>3</v>
      </c>
      <c r="E75" s="149"/>
      <c r="F75" s="73">
        <f>D75*E75</f>
        <v>0</v>
      </c>
    </row>
    <row r="76" spans="1:6">
      <c r="A76" s="100"/>
      <c r="B76" s="76"/>
      <c r="C76" s="77"/>
      <c r="D76" s="77"/>
      <c r="E76" s="149"/>
      <c r="F76" s="73"/>
    </row>
    <row r="77" spans="1:6" ht="30">
      <c r="A77" s="100">
        <f>COUNT($A$74:A76)/100+3.01</f>
        <v>3.0199999999999996</v>
      </c>
      <c r="B77" s="76" t="s">
        <v>276</v>
      </c>
      <c r="C77" s="77" t="s">
        <v>76</v>
      </c>
      <c r="D77" s="77">
        <v>3</v>
      </c>
      <c r="E77" s="149"/>
      <c r="F77" s="73">
        <f>D77*E77</f>
        <v>0</v>
      </c>
    </row>
    <row r="78" spans="1:6">
      <c r="A78" s="100"/>
      <c r="B78" s="76"/>
      <c r="C78" s="77"/>
      <c r="D78" s="77"/>
      <c r="E78" s="149"/>
      <c r="F78" s="73"/>
    </row>
    <row r="79" spans="1:6" ht="30">
      <c r="A79" s="100">
        <f>COUNT($A$74:A77)/100+3.01</f>
        <v>3.03</v>
      </c>
      <c r="B79" s="76" t="s">
        <v>277</v>
      </c>
      <c r="C79" s="77" t="s">
        <v>76</v>
      </c>
      <c r="D79" s="77">
        <v>1</v>
      </c>
      <c r="E79" s="149"/>
      <c r="F79" s="73">
        <f>D79*E79</f>
        <v>0</v>
      </c>
    </row>
    <row r="80" spans="1:6">
      <c r="A80" s="100"/>
      <c r="B80" s="76"/>
      <c r="C80" s="77"/>
      <c r="D80" s="77"/>
      <c r="E80" s="149"/>
      <c r="F80" s="73"/>
    </row>
    <row r="81" spans="1:6" ht="30">
      <c r="A81" s="100">
        <f>COUNT($A$74:A79)/100+3.01</f>
        <v>3.0399999999999996</v>
      </c>
      <c r="B81" s="76" t="s">
        <v>278</v>
      </c>
      <c r="C81" s="77" t="s">
        <v>76</v>
      </c>
      <c r="D81" s="77">
        <v>1</v>
      </c>
      <c r="E81" s="149"/>
      <c r="F81" s="73">
        <f>D81*E81</f>
        <v>0</v>
      </c>
    </row>
    <row r="82" spans="1:6">
      <c r="A82" s="100"/>
      <c r="B82" s="76"/>
      <c r="C82" s="77"/>
      <c r="D82" s="77"/>
      <c r="E82" s="149"/>
      <c r="F82" s="73"/>
    </row>
    <row r="83" spans="1:6" ht="30">
      <c r="A83" s="100">
        <f>COUNT($A$74:A79)/100+3.01</f>
        <v>3.0399999999999996</v>
      </c>
      <c r="B83" s="76" t="s">
        <v>279</v>
      </c>
      <c r="C83" s="77" t="s">
        <v>76</v>
      </c>
      <c r="D83" s="77">
        <v>1</v>
      </c>
      <c r="E83" s="149"/>
      <c r="F83" s="73">
        <f>D83*E83</f>
        <v>0</v>
      </c>
    </row>
    <row r="84" spans="1:6">
      <c r="A84" s="100"/>
      <c r="B84" s="76"/>
      <c r="C84" s="77"/>
      <c r="D84" s="77"/>
      <c r="E84" s="149"/>
      <c r="F84" s="73"/>
    </row>
    <row r="85" spans="1:6" ht="30">
      <c r="A85" s="100">
        <f>COUNT($A$74:A84)/100+3.01</f>
        <v>3.0599999999999996</v>
      </c>
      <c r="B85" s="76" t="s">
        <v>279</v>
      </c>
      <c r="C85" s="77" t="s">
        <v>76</v>
      </c>
      <c r="D85" s="77">
        <v>1</v>
      </c>
      <c r="E85" s="149"/>
      <c r="F85" s="73">
        <f>D85*E85</f>
        <v>0</v>
      </c>
    </row>
    <row r="86" spans="1:6">
      <c r="A86" s="100"/>
      <c r="B86" s="76"/>
      <c r="C86" s="77"/>
      <c r="D86" s="77"/>
      <c r="E86" s="149"/>
      <c r="F86" s="73"/>
    </row>
    <row r="87" spans="1:6" ht="30">
      <c r="A87" s="100">
        <f>COUNT($A$74:A86)/100+3.01</f>
        <v>3.07</v>
      </c>
      <c r="B87" s="76" t="s">
        <v>280</v>
      </c>
      <c r="C87" s="77" t="s">
        <v>76</v>
      </c>
      <c r="D87" s="77">
        <v>8</v>
      </c>
      <c r="E87" s="149"/>
      <c r="F87" s="73">
        <f>D87*E87</f>
        <v>0</v>
      </c>
    </row>
    <row r="88" spans="1:6">
      <c r="A88" s="100"/>
      <c r="B88" s="76"/>
      <c r="C88" s="77"/>
      <c r="D88" s="77"/>
      <c r="E88" s="149"/>
      <c r="F88" s="73"/>
    </row>
    <row r="89" spans="1:6" ht="30">
      <c r="A89" s="100">
        <f>COUNT($A$74:A88)/100+3.01</f>
        <v>3.0799999999999996</v>
      </c>
      <c r="B89" s="76" t="s">
        <v>281</v>
      </c>
      <c r="C89" s="77" t="s">
        <v>76</v>
      </c>
      <c r="D89" s="77">
        <v>2</v>
      </c>
      <c r="E89" s="149"/>
      <c r="F89" s="73">
        <f>D89*E89</f>
        <v>0</v>
      </c>
    </row>
    <row r="90" spans="1:6">
      <c r="A90" s="100"/>
      <c r="B90" s="76"/>
      <c r="C90" s="77"/>
      <c r="D90" s="77"/>
      <c r="E90" s="149"/>
      <c r="F90" s="73"/>
    </row>
    <row r="91" spans="1:6" ht="30">
      <c r="A91" s="100">
        <f>COUNT($A$74:A90)/100+3.01</f>
        <v>3.09</v>
      </c>
      <c r="B91" s="76" t="s">
        <v>282</v>
      </c>
      <c r="C91" s="77" t="s">
        <v>76</v>
      </c>
      <c r="D91" s="77">
        <v>1</v>
      </c>
      <c r="E91" s="149"/>
      <c r="F91" s="73">
        <f>D91*E91</f>
        <v>0</v>
      </c>
    </row>
    <row r="92" spans="1:6">
      <c r="A92" s="75"/>
      <c r="B92" s="76"/>
      <c r="C92" s="77"/>
      <c r="D92" s="77"/>
      <c r="E92" s="149"/>
      <c r="F92" s="73"/>
    </row>
    <row r="93" spans="1:6" ht="30">
      <c r="A93" s="100">
        <f>COUNT($A$74:A92)/100+3.01</f>
        <v>3.0999999999999996</v>
      </c>
      <c r="B93" s="76" t="s">
        <v>283</v>
      </c>
      <c r="C93" s="77" t="s">
        <v>76</v>
      </c>
      <c r="D93" s="77">
        <v>1</v>
      </c>
      <c r="E93" s="149"/>
      <c r="F93" s="73">
        <f>D93*E93</f>
        <v>0</v>
      </c>
    </row>
    <row r="94" spans="1:6" hidden="1">
      <c r="A94" s="100"/>
      <c r="B94" s="76"/>
      <c r="C94" s="77"/>
      <c r="D94" s="77"/>
      <c r="E94" s="73"/>
      <c r="F94" s="73"/>
    </row>
    <row r="95" spans="1:6" ht="60" hidden="1">
      <c r="A95" s="100">
        <f>COUNT($A$74:A94)/100+3.01</f>
        <v>3.11</v>
      </c>
      <c r="B95" s="76" t="s">
        <v>284</v>
      </c>
      <c r="C95" s="77" t="s">
        <v>99</v>
      </c>
      <c r="D95" s="77">
        <v>0</v>
      </c>
      <c r="E95" s="73"/>
      <c r="F95" s="73">
        <f>D95*E95</f>
        <v>0</v>
      </c>
    </row>
    <row r="96" spans="1:6" hidden="1">
      <c r="A96" s="100"/>
      <c r="B96" s="76"/>
      <c r="C96" s="77"/>
      <c r="D96" s="77"/>
      <c r="E96" s="73"/>
      <c r="F96" s="73"/>
    </row>
    <row r="97" spans="1:6" ht="60" hidden="1">
      <c r="A97" s="100">
        <f>COUNT($A$74:A96)/100+3.01</f>
        <v>3.1199999999999997</v>
      </c>
      <c r="B97" s="76" t="s">
        <v>285</v>
      </c>
      <c r="C97" s="77" t="s">
        <v>99</v>
      </c>
      <c r="D97" s="77">
        <v>0</v>
      </c>
      <c r="E97" s="73"/>
      <c r="F97" s="73">
        <f>D97*E97</f>
        <v>0</v>
      </c>
    </row>
    <row r="98" spans="1:6">
      <c r="A98" s="120"/>
      <c r="B98" s="121"/>
      <c r="C98" s="103"/>
      <c r="D98" s="103"/>
      <c r="E98" s="104"/>
      <c r="F98" s="104"/>
    </row>
    <row r="99" spans="1:6">
      <c r="A99" s="75"/>
      <c r="B99" s="78" t="s">
        <v>286</v>
      </c>
      <c r="C99" s="88"/>
      <c r="D99" s="88"/>
      <c r="E99" s="140"/>
      <c r="F99" s="140">
        <f>SUM(F74:F98)</f>
        <v>0</v>
      </c>
    </row>
    <row r="100" spans="1:6">
      <c r="A100" s="75"/>
      <c r="B100" s="76"/>
      <c r="C100" s="77"/>
      <c r="D100" s="77"/>
      <c r="E100" s="73"/>
      <c r="F100" s="73"/>
    </row>
    <row r="101" spans="1:6" hidden="1">
      <c r="A101" s="75"/>
      <c r="B101" s="76"/>
      <c r="C101" s="77"/>
      <c r="D101" s="77"/>
      <c r="E101" s="73"/>
      <c r="F101" s="73"/>
    </row>
    <row r="102" spans="1:6" hidden="1">
      <c r="A102" s="95" t="s">
        <v>22</v>
      </c>
      <c r="B102" s="98" t="s">
        <v>147</v>
      </c>
      <c r="C102" s="77"/>
      <c r="D102" s="77"/>
      <c r="E102" s="73"/>
      <c r="F102" s="73"/>
    </row>
    <row r="103" spans="1:6" hidden="1">
      <c r="A103" s="75"/>
      <c r="B103" s="76"/>
      <c r="C103" s="77"/>
      <c r="D103" s="77"/>
      <c r="E103" s="73"/>
      <c r="F103" s="73"/>
    </row>
    <row r="104" spans="1:6" ht="90" hidden="1">
      <c r="A104" s="95" t="s">
        <v>154</v>
      </c>
      <c r="B104" s="98" t="s">
        <v>287</v>
      </c>
      <c r="C104" s="77"/>
      <c r="D104" s="77"/>
      <c r="E104" s="73"/>
      <c r="F104" s="73"/>
    </row>
    <row r="105" spans="1:6" hidden="1">
      <c r="A105" s="75"/>
      <c r="B105" s="98"/>
      <c r="C105" s="77"/>
      <c r="D105" s="77"/>
      <c r="E105" s="73"/>
      <c r="F105" s="73"/>
    </row>
    <row r="106" spans="1:6" ht="135" hidden="1">
      <c r="A106" s="100">
        <f>COUNT($A$105:A105)/100+4.01</f>
        <v>4.01</v>
      </c>
      <c r="B106" s="76" t="s">
        <v>288</v>
      </c>
      <c r="C106" s="77" t="s">
        <v>14</v>
      </c>
      <c r="D106" s="77">
        <v>0</v>
      </c>
      <c r="E106" s="73"/>
      <c r="F106" s="73">
        <f>D106*E106</f>
        <v>0</v>
      </c>
    </row>
    <row r="107" spans="1:6" hidden="1">
      <c r="A107" s="75"/>
      <c r="B107" s="76"/>
      <c r="C107" s="77"/>
      <c r="D107" s="77"/>
      <c r="E107" s="73"/>
      <c r="F107" s="73"/>
    </row>
    <row r="108" spans="1:6" ht="30" hidden="1">
      <c r="A108" s="100">
        <f>COUNT($A$105:A107)/100+4.01</f>
        <v>4.0199999999999996</v>
      </c>
      <c r="B108" s="76" t="s">
        <v>289</v>
      </c>
      <c r="C108" s="77" t="s">
        <v>196</v>
      </c>
      <c r="D108" s="77">
        <v>0</v>
      </c>
      <c r="E108" s="73"/>
      <c r="F108" s="73">
        <f>D108*E108</f>
        <v>0</v>
      </c>
    </row>
    <row r="109" spans="1:6" hidden="1">
      <c r="A109" s="100"/>
      <c r="B109" s="76"/>
      <c r="C109" s="77"/>
      <c r="D109" s="77"/>
      <c r="E109" s="73"/>
      <c r="F109" s="73"/>
    </row>
    <row r="110" spans="1:6" hidden="1">
      <c r="A110" s="100">
        <f>COUNT($A$105:A109)/100+4.01</f>
        <v>4.0299999999999994</v>
      </c>
      <c r="B110" s="76" t="s">
        <v>290</v>
      </c>
      <c r="C110" s="77" t="s">
        <v>196</v>
      </c>
      <c r="D110" s="77">
        <v>0</v>
      </c>
      <c r="E110" s="73"/>
      <c r="F110" s="73">
        <f>D110*E110</f>
        <v>0</v>
      </c>
    </row>
    <row r="111" spans="1:6" hidden="1">
      <c r="A111" s="100"/>
      <c r="B111" s="76"/>
      <c r="C111" s="77"/>
      <c r="D111" s="77"/>
      <c r="E111" s="73"/>
      <c r="F111" s="73"/>
    </row>
    <row r="112" spans="1:6" ht="120" hidden="1">
      <c r="A112" s="100">
        <f>COUNT($A$105:A111)/100+4.01</f>
        <v>4.04</v>
      </c>
      <c r="B112" s="76" t="s">
        <v>291</v>
      </c>
      <c r="C112" s="77" t="s">
        <v>14</v>
      </c>
      <c r="D112" s="105">
        <v>0</v>
      </c>
      <c r="E112" s="73"/>
      <c r="F112" s="73">
        <f>D112*E112</f>
        <v>0</v>
      </c>
    </row>
    <row r="113" spans="1:6" hidden="1">
      <c r="A113" s="100"/>
      <c r="B113" s="76"/>
      <c r="C113" s="77"/>
      <c r="D113" s="105"/>
      <c r="E113" s="73"/>
      <c r="F113" s="73"/>
    </row>
    <row r="114" spans="1:6" hidden="1">
      <c r="A114" s="100">
        <f>COUNT($A$105:A113)/100+4.01</f>
        <v>4.05</v>
      </c>
      <c r="B114" s="76" t="s">
        <v>292</v>
      </c>
      <c r="C114" s="77" t="s">
        <v>196</v>
      </c>
      <c r="D114" s="105">
        <v>0</v>
      </c>
      <c r="E114" s="73"/>
      <c r="F114" s="73">
        <f>D114*E114</f>
        <v>0</v>
      </c>
    </row>
    <row r="115" spans="1:6" hidden="1">
      <c r="A115" s="100"/>
      <c r="B115" s="76"/>
      <c r="C115" s="77"/>
      <c r="D115" s="105"/>
      <c r="E115" s="73"/>
      <c r="F115" s="73"/>
    </row>
    <row r="116" spans="1:6" ht="30" hidden="1">
      <c r="A116" s="100">
        <f>COUNT($A$105:A115)/100+4.01</f>
        <v>4.0599999999999996</v>
      </c>
      <c r="B116" s="76" t="s">
        <v>293</v>
      </c>
      <c r="C116" s="77" t="s">
        <v>196</v>
      </c>
      <c r="D116" s="105">
        <v>0</v>
      </c>
      <c r="E116" s="73"/>
      <c r="F116" s="73">
        <f>D116*E116</f>
        <v>0</v>
      </c>
    </row>
    <row r="117" spans="1:6" hidden="1">
      <c r="A117" s="75"/>
      <c r="B117" s="76"/>
      <c r="C117" s="77"/>
      <c r="D117" s="77"/>
      <c r="E117" s="73"/>
      <c r="F117" s="73"/>
    </row>
    <row r="118" spans="1:6" ht="75" hidden="1">
      <c r="A118" s="100">
        <f>COUNT($A$105:A117)/100+4.01</f>
        <v>4.0699999999999994</v>
      </c>
      <c r="B118" s="76" t="s">
        <v>294</v>
      </c>
      <c r="C118" s="77" t="s">
        <v>196</v>
      </c>
      <c r="D118" s="105">
        <v>0</v>
      </c>
      <c r="E118" s="73"/>
      <c r="F118" s="73">
        <f>D118*E118</f>
        <v>0</v>
      </c>
    </row>
    <row r="119" spans="1:6" hidden="1">
      <c r="A119" s="100"/>
      <c r="B119" s="76"/>
      <c r="C119" s="77"/>
      <c r="D119" s="105"/>
      <c r="E119" s="73"/>
      <c r="F119" s="73"/>
    </row>
    <row r="120" spans="1:6" ht="75" hidden="1">
      <c r="A120" s="100">
        <f>COUNT($A$105:A119)/100+4.01</f>
        <v>4.08</v>
      </c>
      <c r="B120" s="76" t="s">
        <v>295</v>
      </c>
      <c r="C120" s="77" t="s">
        <v>14</v>
      </c>
      <c r="D120" s="105">
        <v>0</v>
      </c>
      <c r="E120" s="73"/>
      <c r="F120" s="73">
        <f>D120*E120</f>
        <v>0</v>
      </c>
    </row>
    <row r="121" spans="1:6" hidden="1">
      <c r="A121" s="100"/>
      <c r="B121" s="76"/>
      <c r="C121" s="77"/>
      <c r="D121" s="105"/>
      <c r="E121" s="73"/>
      <c r="F121" s="73"/>
    </row>
    <row r="122" spans="1:6" ht="30" hidden="1">
      <c r="A122" s="100">
        <f>COUNT($A$105:A121)/100+4.01</f>
        <v>4.09</v>
      </c>
      <c r="B122" s="76" t="s">
        <v>296</v>
      </c>
      <c r="C122" s="77" t="s">
        <v>196</v>
      </c>
      <c r="D122" s="105">
        <v>0</v>
      </c>
      <c r="E122" s="73"/>
      <c r="F122" s="73">
        <f>D122*E122</f>
        <v>0</v>
      </c>
    </row>
    <row r="123" spans="1:6" hidden="1">
      <c r="A123" s="92"/>
      <c r="B123" s="93"/>
      <c r="C123" s="94"/>
      <c r="D123" s="103"/>
      <c r="E123" s="104"/>
      <c r="F123" s="104"/>
    </row>
    <row r="124" spans="1:6" hidden="1">
      <c r="A124" s="75"/>
      <c r="B124" s="76" t="s">
        <v>297</v>
      </c>
      <c r="C124" s="77"/>
      <c r="D124" s="77"/>
      <c r="E124" s="73"/>
      <c r="F124" s="73">
        <f>SUM(F105:F123)</f>
        <v>0</v>
      </c>
    </row>
    <row r="125" spans="1:6" hidden="1">
      <c r="A125" s="75"/>
      <c r="B125" s="76"/>
      <c r="C125" s="77"/>
      <c r="D125" s="77"/>
      <c r="E125" s="73"/>
      <c r="F125" s="73"/>
    </row>
    <row r="126" spans="1:6">
      <c r="A126" s="75"/>
      <c r="B126" s="76"/>
      <c r="C126" s="77"/>
      <c r="D126" s="77"/>
      <c r="E126" s="73"/>
      <c r="F126" s="73"/>
    </row>
    <row r="127" spans="1:6">
      <c r="A127" s="95" t="s">
        <v>22</v>
      </c>
      <c r="B127" s="98" t="s">
        <v>148</v>
      </c>
      <c r="C127" s="77"/>
      <c r="D127" s="77"/>
      <c r="E127" s="73"/>
      <c r="F127" s="73"/>
    </row>
    <row r="128" spans="1:6">
      <c r="A128" s="75"/>
      <c r="B128" s="76"/>
      <c r="C128" s="77"/>
      <c r="D128" s="77"/>
      <c r="E128" s="73"/>
      <c r="F128" s="73"/>
    </row>
    <row r="129" spans="1:6" ht="91.5" customHeight="1">
      <c r="A129" s="95" t="s">
        <v>154</v>
      </c>
      <c r="B129" s="98" t="s">
        <v>298</v>
      </c>
      <c r="C129" s="77"/>
      <c r="D129" s="77"/>
      <c r="E129" s="73"/>
      <c r="F129" s="73"/>
    </row>
    <row r="130" spans="1:6" hidden="1">
      <c r="A130" s="75"/>
      <c r="B130" s="76"/>
      <c r="C130" s="77"/>
      <c r="D130" s="77"/>
      <c r="E130" s="73"/>
      <c r="F130" s="73"/>
    </row>
    <row r="131" spans="1:6" ht="30" hidden="1">
      <c r="A131" s="100">
        <f>COUNT($A$130:A130)/100+5.01</f>
        <v>5.01</v>
      </c>
      <c r="B131" s="76" t="s">
        <v>299</v>
      </c>
      <c r="C131" s="77" t="s">
        <v>196</v>
      </c>
      <c r="D131" s="77">
        <v>0</v>
      </c>
      <c r="E131" s="73"/>
      <c r="F131" s="73">
        <f>D131*E131</f>
        <v>0</v>
      </c>
    </row>
    <row r="132" spans="1:6">
      <c r="A132" s="100"/>
      <c r="B132" s="76"/>
      <c r="C132" s="77"/>
      <c r="D132" s="77"/>
      <c r="E132" s="73"/>
      <c r="F132" s="73"/>
    </row>
    <row r="133" spans="1:6" ht="30">
      <c r="A133" s="100">
        <v>5.01</v>
      </c>
      <c r="B133" s="76" t="s">
        <v>376</v>
      </c>
      <c r="C133" s="77" t="s">
        <v>14</v>
      </c>
      <c r="D133" s="77">
        <v>112.6</v>
      </c>
      <c r="E133" s="149"/>
      <c r="F133" s="73">
        <f>D133*E133</f>
        <v>0</v>
      </c>
    </row>
    <row r="134" spans="1:6" hidden="1">
      <c r="A134" s="100"/>
      <c r="B134" s="76"/>
      <c r="C134" s="77"/>
      <c r="D134" s="77"/>
      <c r="E134" s="149"/>
      <c r="F134" s="73"/>
    </row>
    <row r="135" spans="1:6" hidden="1">
      <c r="A135" s="100">
        <f>COUNT($A$130:A134)/100+5.01</f>
        <v>5.0299999999999994</v>
      </c>
      <c r="B135" s="76" t="s">
        <v>300</v>
      </c>
      <c r="C135" s="77" t="s">
        <v>14</v>
      </c>
      <c r="D135" s="77">
        <v>0</v>
      </c>
      <c r="E135" s="149"/>
      <c r="F135" s="73">
        <f>D135*E135</f>
        <v>0</v>
      </c>
    </row>
    <row r="136" spans="1:6">
      <c r="A136" s="100"/>
      <c r="B136" s="76"/>
      <c r="C136" s="77"/>
      <c r="D136" s="77"/>
      <c r="E136" s="149"/>
      <c r="F136" s="73"/>
    </row>
    <row r="137" spans="1:6">
      <c r="A137" s="100">
        <v>5.0199999999999996</v>
      </c>
      <c r="B137" s="76" t="s">
        <v>301</v>
      </c>
      <c r="C137" s="77" t="s">
        <v>13</v>
      </c>
      <c r="D137" s="77">
        <v>15</v>
      </c>
      <c r="E137" s="149"/>
      <c r="F137" s="73">
        <f>D137*E137</f>
        <v>0</v>
      </c>
    </row>
    <row r="138" spans="1:6">
      <c r="A138" s="92"/>
      <c r="B138" s="93"/>
      <c r="C138" s="94"/>
      <c r="D138" s="103"/>
      <c r="E138" s="104"/>
      <c r="F138" s="104"/>
    </row>
    <row r="139" spans="1:6">
      <c r="A139" s="106"/>
      <c r="B139" s="146" t="s">
        <v>302</v>
      </c>
      <c r="C139" s="147"/>
      <c r="D139" s="88"/>
      <c r="E139" s="140"/>
      <c r="F139" s="140">
        <f>SUM(F131:F138)</f>
        <v>0</v>
      </c>
    </row>
    <row r="140" spans="1:6">
      <c r="A140" s="117"/>
      <c r="B140" s="118"/>
      <c r="C140" s="77"/>
      <c r="D140" s="77"/>
      <c r="E140" s="73"/>
      <c r="F140" s="73"/>
    </row>
    <row r="141" spans="1:6">
      <c r="A141" s="117"/>
      <c r="B141" s="118"/>
      <c r="C141" s="77"/>
      <c r="D141" s="77"/>
      <c r="E141" s="73"/>
      <c r="F141" s="73"/>
    </row>
    <row r="142" spans="1:6">
      <c r="A142" s="95" t="s">
        <v>23</v>
      </c>
      <c r="B142" s="98" t="s">
        <v>149</v>
      </c>
      <c r="C142" s="77"/>
      <c r="D142" s="77"/>
      <c r="E142" s="73"/>
      <c r="F142" s="73"/>
    </row>
    <row r="143" spans="1:6">
      <c r="A143" s="75"/>
      <c r="B143" s="76"/>
      <c r="C143" s="77"/>
      <c r="D143" s="77"/>
      <c r="E143" s="73"/>
      <c r="F143" s="73"/>
    </row>
    <row r="144" spans="1:6" ht="75">
      <c r="A144" s="95" t="s">
        <v>154</v>
      </c>
      <c r="B144" s="98" t="s">
        <v>303</v>
      </c>
      <c r="C144" s="77"/>
      <c r="D144" s="77"/>
      <c r="E144" s="73"/>
      <c r="F144" s="73"/>
    </row>
    <row r="145" spans="1:6">
      <c r="A145" s="75"/>
      <c r="B145" s="76"/>
      <c r="C145" s="77"/>
      <c r="D145" s="77"/>
      <c r="E145" s="73"/>
      <c r="F145" s="73"/>
    </row>
    <row r="146" spans="1:6" ht="90">
      <c r="A146" s="100">
        <f>COUNT($A$145:A145)/100+6.01</f>
        <v>6.01</v>
      </c>
      <c r="B146" s="76" t="s">
        <v>304</v>
      </c>
      <c r="C146" s="77" t="s">
        <v>14</v>
      </c>
      <c r="D146" s="77">
        <v>108.45</v>
      </c>
      <c r="E146" s="149"/>
      <c r="F146" s="73">
        <f>D146*E146</f>
        <v>0</v>
      </c>
    </row>
    <row r="147" spans="1:6" hidden="1">
      <c r="A147" s="100"/>
      <c r="B147" s="76"/>
      <c r="C147" s="77"/>
      <c r="D147" s="77"/>
      <c r="E147" s="73"/>
      <c r="F147" s="73"/>
    </row>
    <row r="148" spans="1:6" ht="30" hidden="1">
      <c r="A148" s="100">
        <f>COUNT($A$145:A147)/100+6.01</f>
        <v>6.02</v>
      </c>
      <c r="B148" s="76" t="s">
        <v>305</v>
      </c>
      <c r="C148" s="77" t="s">
        <v>14</v>
      </c>
      <c r="D148" s="77">
        <v>0</v>
      </c>
      <c r="E148" s="73"/>
      <c r="F148" s="73">
        <f>D148*E148</f>
        <v>0</v>
      </c>
    </row>
    <row r="149" spans="1:6">
      <c r="A149" s="92"/>
      <c r="B149" s="93"/>
      <c r="C149" s="94"/>
      <c r="D149" s="103"/>
      <c r="E149" s="104"/>
      <c r="F149" s="104"/>
    </row>
    <row r="150" spans="1:6">
      <c r="A150" s="106"/>
      <c r="B150" s="146" t="s">
        <v>306</v>
      </c>
      <c r="C150" s="147"/>
      <c r="D150" s="88"/>
      <c r="E150" s="140"/>
      <c r="F150" s="140">
        <f>SUM(F145:F149)</f>
        <v>0</v>
      </c>
    </row>
    <row r="151" spans="1:6">
      <c r="A151" s="75"/>
      <c r="B151" s="76"/>
      <c r="C151" s="77"/>
      <c r="D151" s="77"/>
      <c r="E151" s="73"/>
      <c r="F151" s="73"/>
    </row>
    <row r="152" spans="1:6">
      <c r="A152" s="75"/>
      <c r="B152" s="76"/>
      <c r="C152" s="77"/>
      <c r="D152" s="77"/>
      <c r="E152" s="73"/>
      <c r="F152" s="73"/>
    </row>
    <row r="153" spans="1:6">
      <c r="A153" s="95" t="s">
        <v>24</v>
      </c>
      <c r="B153" s="98" t="s">
        <v>150</v>
      </c>
      <c r="C153" s="77"/>
      <c r="D153" s="77"/>
      <c r="E153" s="73"/>
      <c r="F153" s="73"/>
    </row>
    <row r="154" spans="1:6">
      <c r="A154" s="95"/>
      <c r="B154" s="98"/>
      <c r="C154" s="77"/>
      <c r="D154" s="77"/>
      <c r="E154" s="73"/>
      <c r="F154" s="73"/>
    </row>
    <row r="155" spans="1:6" ht="90">
      <c r="A155" s="95" t="s">
        <v>154</v>
      </c>
      <c r="B155" s="98" t="s">
        <v>307</v>
      </c>
      <c r="C155" s="77"/>
      <c r="D155" s="77"/>
      <c r="E155" s="73"/>
      <c r="F155" s="73"/>
    </row>
    <row r="156" spans="1:6" hidden="1">
      <c r="A156" s="75"/>
      <c r="B156" s="76"/>
      <c r="C156" s="77"/>
      <c r="D156" s="77"/>
      <c r="E156" s="73"/>
      <c r="F156" s="73"/>
    </row>
    <row r="157" spans="1:6" ht="30" hidden="1">
      <c r="A157" s="100">
        <f>COUNT($A$156:A156)/100+7.01</f>
        <v>7.01</v>
      </c>
      <c r="B157" s="76" t="s">
        <v>308</v>
      </c>
      <c r="C157" s="77" t="s">
        <v>14</v>
      </c>
      <c r="D157" s="77" t="e">
        <f>#REF!</f>
        <v>#REF!</v>
      </c>
      <c r="E157" s="73"/>
      <c r="F157" s="73" t="e">
        <f>D157*E157</f>
        <v>#REF!</v>
      </c>
    </row>
    <row r="158" spans="1:6" hidden="1">
      <c r="A158" s="100"/>
      <c r="B158" s="76"/>
      <c r="C158" s="77"/>
      <c r="D158" s="77"/>
      <c r="E158" s="73"/>
      <c r="F158" s="73"/>
    </row>
    <row r="159" spans="1:6" ht="30" hidden="1">
      <c r="A159" s="100">
        <f>COUNT($A$156:A158)/100+7.01</f>
        <v>7.02</v>
      </c>
      <c r="B159" s="76" t="s">
        <v>309</v>
      </c>
      <c r="C159" s="77" t="s">
        <v>14</v>
      </c>
      <c r="D159" s="77">
        <v>0</v>
      </c>
      <c r="E159" s="73"/>
      <c r="F159" s="73">
        <f>D159*E159</f>
        <v>0</v>
      </c>
    </row>
    <row r="160" spans="1:6" hidden="1">
      <c r="A160" s="100"/>
      <c r="B160" s="76"/>
      <c r="C160" s="77"/>
      <c r="D160" s="77"/>
      <c r="E160" s="73"/>
      <c r="F160" s="73"/>
    </row>
    <row r="161" spans="1:6" hidden="1">
      <c r="A161" s="100">
        <f>COUNT($A$156:A160)/100+7.01</f>
        <v>7.0299999999999994</v>
      </c>
      <c r="B161" s="76" t="s">
        <v>310</v>
      </c>
      <c r="C161" s="77" t="s">
        <v>14</v>
      </c>
      <c r="D161" s="77">
        <v>0</v>
      </c>
      <c r="E161" s="73"/>
      <c r="F161" s="73">
        <f>D161*E161</f>
        <v>0</v>
      </c>
    </row>
    <row r="162" spans="1:6">
      <c r="A162" s="75"/>
      <c r="B162" s="76"/>
      <c r="C162" s="77"/>
      <c r="D162" s="77"/>
      <c r="E162" s="73"/>
      <c r="F162" s="73"/>
    </row>
    <row r="163" spans="1:6" ht="45">
      <c r="A163" s="100">
        <v>7.01</v>
      </c>
      <c r="B163" s="76" t="s">
        <v>311</v>
      </c>
      <c r="C163" s="77" t="s">
        <v>14</v>
      </c>
      <c r="D163" s="77">
        <v>379.6</v>
      </c>
      <c r="E163" s="149"/>
      <c r="F163" s="73">
        <f>D163*E163</f>
        <v>0</v>
      </c>
    </row>
    <row r="164" spans="1:6">
      <c r="A164" s="100"/>
      <c r="B164" s="76"/>
      <c r="C164" s="77"/>
      <c r="D164" s="77"/>
      <c r="E164" s="149"/>
      <c r="F164" s="73"/>
    </row>
    <row r="165" spans="1:6">
      <c r="A165" s="100">
        <v>7.02</v>
      </c>
      <c r="B165" s="76" t="s">
        <v>312</v>
      </c>
      <c r="C165" s="77" t="s">
        <v>14</v>
      </c>
      <c r="D165" s="77">
        <v>379.6</v>
      </c>
      <c r="E165" s="149"/>
      <c r="F165" s="73">
        <f>D165*E165</f>
        <v>0</v>
      </c>
    </row>
    <row r="166" spans="1:6">
      <c r="A166" s="75"/>
      <c r="B166" s="76"/>
      <c r="C166" s="77"/>
      <c r="D166" s="77"/>
      <c r="E166" s="149"/>
      <c r="F166" s="73"/>
    </row>
    <row r="167" spans="1:6" ht="30">
      <c r="A167" s="100">
        <v>7.03</v>
      </c>
      <c r="B167" s="76" t="s">
        <v>313</v>
      </c>
      <c r="C167" s="77" t="s">
        <v>196</v>
      </c>
      <c r="D167" s="77">
        <v>40</v>
      </c>
      <c r="E167" s="149"/>
      <c r="F167" s="73">
        <f>D167*E167</f>
        <v>0</v>
      </c>
    </row>
    <row r="168" spans="1:6">
      <c r="A168" s="100"/>
      <c r="B168" s="76"/>
      <c r="C168" s="77"/>
      <c r="D168" s="77"/>
      <c r="E168" s="149"/>
      <c r="F168" s="73"/>
    </row>
    <row r="169" spans="1:6">
      <c r="A169" s="100">
        <v>7.04</v>
      </c>
      <c r="B169" s="76" t="s">
        <v>314</v>
      </c>
      <c r="C169" s="77" t="s">
        <v>13</v>
      </c>
      <c r="D169" s="77">
        <v>20</v>
      </c>
      <c r="E169" s="149"/>
      <c r="F169" s="73">
        <f>D169*E169</f>
        <v>0</v>
      </c>
    </row>
    <row r="170" spans="1:6">
      <c r="A170" s="92"/>
      <c r="B170" s="93"/>
      <c r="C170" s="94"/>
      <c r="D170" s="103"/>
      <c r="E170" s="104"/>
      <c r="F170" s="104"/>
    </row>
    <row r="171" spans="1:6">
      <c r="A171" s="75"/>
      <c r="B171" s="78" t="s">
        <v>315</v>
      </c>
      <c r="C171" s="88"/>
      <c r="D171" s="88"/>
      <c r="E171" s="140"/>
      <c r="F171" s="140">
        <f>SUM(F163:F170)</f>
        <v>0</v>
      </c>
    </row>
    <row r="172" spans="1:6">
      <c r="A172" s="75"/>
      <c r="B172" s="76"/>
      <c r="C172" s="77"/>
      <c r="D172" s="77"/>
      <c r="E172" s="73"/>
      <c r="F172" s="73"/>
    </row>
    <row r="173" spans="1:6">
      <c r="A173" s="75"/>
      <c r="B173" s="76"/>
      <c r="C173" s="77"/>
      <c r="D173" s="77"/>
      <c r="E173" s="73"/>
      <c r="F173" s="73"/>
    </row>
    <row r="174" spans="1:6">
      <c r="A174" s="95" t="s">
        <v>25</v>
      </c>
      <c r="B174" s="98" t="s">
        <v>151</v>
      </c>
      <c r="C174" s="77"/>
      <c r="D174" s="77"/>
      <c r="E174" s="73"/>
      <c r="F174" s="73"/>
    </row>
    <row r="175" spans="1:6">
      <c r="A175" s="95"/>
      <c r="B175" s="98"/>
      <c r="C175" s="77"/>
      <c r="D175" s="77"/>
      <c r="E175" s="73"/>
      <c r="F175" s="73"/>
    </row>
    <row r="176" spans="1:6" ht="105">
      <c r="A176" s="95" t="s">
        <v>154</v>
      </c>
      <c r="B176" s="98" t="s">
        <v>377</v>
      </c>
      <c r="C176" s="77"/>
      <c r="D176" s="77"/>
      <c r="E176" s="73"/>
      <c r="F176" s="73"/>
    </row>
    <row r="177" spans="1:6" ht="75.75" hidden="1" customHeight="1">
      <c r="A177" s="100">
        <f>COUNT(#REF!)/100+8.01</f>
        <v>8.01</v>
      </c>
      <c r="B177" s="76" t="s">
        <v>316</v>
      </c>
      <c r="C177" s="77" t="s">
        <v>76</v>
      </c>
      <c r="D177" s="77">
        <v>0</v>
      </c>
      <c r="E177" s="73"/>
      <c r="F177" s="73">
        <f>D177*E177</f>
        <v>0</v>
      </c>
    </row>
    <row r="178" spans="1:6">
      <c r="A178" s="75"/>
      <c r="B178" s="76"/>
      <c r="C178" s="77"/>
      <c r="D178" s="77"/>
      <c r="E178" s="73"/>
      <c r="F178" s="73"/>
    </row>
    <row r="179" spans="1:6" ht="30">
      <c r="A179" s="100">
        <v>8.01</v>
      </c>
      <c r="B179" s="76" t="s">
        <v>317</v>
      </c>
      <c r="C179" s="77" t="s">
        <v>76</v>
      </c>
      <c r="D179" s="77">
        <v>1</v>
      </c>
      <c r="E179" s="149"/>
      <c r="F179" s="73">
        <f>D179*E179</f>
        <v>0</v>
      </c>
    </row>
    <row r="180" spans="1:6">
      <c r="A180" s="100"/>
      <c r="B180" s="76"/>
      <c r="C180" s="77"/>
      <c r="D180" s="77"/>
      <c r="E180" s="149"/>
      <c r="F180" s="73"/>
    </row>
    <row r="181" spans="1:6" ht="30">
      <c r="A181" s="100">
        <v>8.02</v>
      </c>
      <c r="B181" s="76" t="s">
        <v>318</v>
      </c>
      <c r="C181" s="77" t="s">
        <v>76</v>
      </c>
      <c r="D181" s="77">
        <v>1</v>
      </c>
      <c r="E181" s="149"/>
      <c r="F181" s="73">
        <f>D181*E181</f>
        <v>0</v>
      </c>
    </row>
    <row r="182" spans="1:6">
      <c r="A182" s="95"/>
      <c r="B182" s="98"/>
      <c r="C182" s="77"/>
      <c r="D182" s="77"/>
      <c r="E182" s="149"/>
      <c r="F182" s="73"/>
    </row>
    <row r="183" spans="1:6" ht="45">
      <c r="A183" s="100">
        <v>8.0299999999999994</v>
      </c>
      <c r="B183" s="76" t="s">
        <v>319</v>
      </c>
      <c r="C183" s="77" t="s">
        <v>76</v>
      </c>
      <c r="D183" s="77">
        <v>5</v>
      </c>
      <c r="E183" s="149"/>
      <c r="F183" s="73">
        <f>D183*E183</f>
        <v>0</v>
      </c>
    </row>
    <row r="184" spans="1:6">
      <c r="A184" s="100"/>
      <c r="B184" s="76"/>
      <c r="C184" s="77"/>
      <c r="D184" s="77"/>
      <c r="E184" s="149"/>
      <c r="F184" s="73"/>
    </row>
    <row r="185" spans="1:6" ht="45">
      <c r="A185" s="100">
        <v>8.0399999999999991</v>
      </c>
      <c r="B185" s="76" t="s">
        <v>320</v>
      </c>
      <c r="C185" s="77" t="s">
        <v>76</v>
      </c>
      <c r="D185" s="77">
        <v>1</v>
      </c>
      <c r="E185" s="149"/>
      <c r="F185" s="73">
        <f>D185*E185</f>
        <v>0</v>
      </c>
    </row>
    <row r="186" spans="1:6">
      <c r="A186" s="100"/>
      <c r="B186" s="76"/>
      <c r="C186" s="77"/>
      <c r="D186" s="77"/>
      <c r="E186" s="149"/>
      <c r="F186" s="73"/>
    </row>
    <row r="187" spans="1:6" ht="30">
      <c r="A187" s="100">
        <v>8.0500000000000007</v>
      </c>
      <c r="B187" s="76" t="s">
        <v>321</v>
      </c>
      <c r="C187" s="77" t="s">
        <v>76</v>
      </c>
      <c r="D187" s="77">
        <v>1</v>
      </c>
      <c r="E187" s="149"/>
      <c r="F187" s="73">
        <f>D187*E187</f>
        <v>0</v>
      </c>
    </row>
    <row r="188" spans="1:6">
      <c r="A188" s="100"/>
      <c r="B188" s="76"/>
      <c r="C188" s="77"/>
      <c r="D188" s="77"/>
      <c r="E188" s="149"/>
      <c r="F188" s="73"/>
    </row>
    <row r="189" spans="1:6" ht="30">
      <c r="A189" s="100">
        <v>8.06</v>
      </c>
      <c r="B189" s="76" t="s">
        <v>322</v>
      </c>
      <c r="C189" s="77" t="s">
        <v>76</v>
      </c>
      <c r="D189" s="77">
        <v>1</v>
      </c>
      <c r="E189" s="149"/>
      <c r="F189" s="73">
        <f>D189*E189</f>
        <v>0</v>
      </c>
    </row>
    <row r="190" spans="1:6" hidden="1">
      <c r="A190" s="100"/>
      <c r="B190" s="76"/>
      <c r="C190" s="77"/>
      <c r="D190" s="77"/>
      <c r="E190" s="73"/>
      <c r="F190" s="73"/>
    </row>
    <row r="191" spans="1:6" ht="30" hidden="1">
      <c r="A191" s="100">
        <f>COUNT($A$177:A190)/100+8.01</f>
        <v>8.08</v>
      </c>
      <c r="B191" s="76" t="s">
        <v>323</v>
      </c>
      <c r="C191" s="77" t="s">
        <v>76</v>
      </c>
      <c r="D191" s="77">
        <v>0</v>
      </c>
      <c r="E191" s="73"/>
      <c r="F191" s="73">
        <f>D191*E191</f>
        <v>0</v>
      </c>
    </row>
    <row r="192" spans="1:6" hidden="1">
      <c r="A192" s="100"/>
      <c r="B192" s="76"/>
      <c r="C192" s="77"/>
      <c r="D192" s="77"/>
      <c r="E192" s="73"/>
      <c r="F192" s="73"/>
    </row>
    <row r="193" spans="1:6" ht="30" hidden="1">
      <c r="A193" s="100">
        <f>COUNT($A$177:A192)/100+8.01</f>
        <v>8.09</v>
      </c>
      <c r="B193" s="76" t="s">
        <v>324</v>
      </c>
      <c r="C193" s="77" t="s">
        <v>76</v>
      </c>
      <c r="D193" s="77">
        <v>0</v>
      </c>
      <c r="E193" s="73"/>
      <c r="F193" s="73">
        <f>D193*E193</f>
        <v>0</v>
      </c>
    </row>
    <row r="194" spans="1:6" hidden="1">
      <c r="A194" s="75"/>
      <c r="B194" s="76"/>
      <c r="C194" s="77"/>
      <c r="D194" s="77"/>
      <c r="E194" s="73"/>
      <c r="F194" s="73"/>
    </row>
    <row r="195" spans="1:6" ht="30" hidden="1">
      <c r="A195" s="100">
        <f>COUNT($A$177:A194)/100+8.01</f>
        <v>8.1</v>
      </c>
      <c r="B195" s="76" t="s">
        <v>325</v>
      </c>
      <c r="C195" s="77" t="s">
        <v>76</v>
      </c>
      <c r="D195" s="77">
        <v>0</v>
      </c>
      <c r="E195" s="73"/>
      <c r="F195" s="73">
        <f>D195*E195</f>
        <v>0</v>
      </c>
    </row>
    <row r="196" spans="1:6" hidden="1">
      <c r="A196" s="100"/>
      <c r="B196" s="76"/>
      <c r="C196" s="77"/>
      <c r="D196" s="77"/>
      <c r="E196" s="73"/>
      <c r="F196" s="73"/>
    </row>
    <row r="197" spans="1:6" ht="45" hidden="1">
      <c r="A197" s="100">
        <f>COUNT($A$177:A196)/100+8.01</f>
        <v>8.11</v>
      </c>
      <c r="B197" s="76" t="s">
        <v>326</v>
      </c>
      <c r="C197" s="77" t="s">
        <v>76</v>
      </c>
      <c r="D197" s="77">
        <v>0</v>
      </c>
      <c r="E197" s="73"/>
      <c r="F197" s="73">
        <f>D197*E197</f>
        <v>0</v>
      </c>
    </row>
    <row r="198" spans="1:6" hidden="1">
      <c r="A198" s="75"/>
      <c r="B198" s="76"/>
      <c r="C198" s="77"/>
      <c r="D198" s="77"/>
      <c r="E198" s="73"/>
      <c r="F198" s="73"/>
    </row>
    <row r="199" spans="1:6" ht="45" hidden="1">
      <c r="A199" s="100">
        <f>COUNT($A$177:A198)/100+8.01</f>
        <v>8.1199999999999992</v>
      </c>
      <c r="B199" s="76" t="s">
        <v>327</v>
      </c>
      <c r="C199" s="77" t="s">
        <v>76</v>
      </c>
      <c r="D199" s="77">
        <v>0</v>
      </c>
      <c r="E199" s="73"/>
      <c r="F199" s="73">
        <f>D199*E199</f>
        <v>0</v>
      </c>
    </row>
    <row r="200" spans="1:6">
      <c r="A200" s="75"/>
      <c r="B200" s="76"/>
      <c r="C200" s="77"/>
      <c r="D200" s="103"/>
      <c r="E200" s="104"/>
      <c r="F200" s="104"/>
    </row>
    <row r="201" spans="1:6">
      <c r="A201" s="122"/>
      <c r="B201" s="144" t="s">
        <v>328</v>
      </c>
      <c r="C201" s="145"/>
      <c r="D201" s="88"/>
      <c r="E201" s="140"/>
      <c r="F201" s="140">
        <f>SUM(F177:F200)</f>
        <v>0</v>
      </c>
    </row>
    <row r="202" spans="1:6">
      <c r="A202" s="75"/>
      <c r="B202" s="76"/>
      <c r="C202" s="77"/>
      <c r="D202" s="77"/>
      <c r="E202" s="73"/>
      <c r="F202" s="73"/>
    </row>
    <row r="204" spans="1:6" hidden="1">
      <c r="A204" s="125" t="s">
        <v>51</v>
      </c>
      <c r="B204" s="126" t="s">
        <v>152</v>
      </c>
      <c r="C204" s="127"/>
      <c r="D204" s="127"/>
    </row>
    <row r="205" spans="1:6" hidden="1">
      <c r="A205" s="125"/>
      <c r="B205" s="126"/>
      <c r="C205" s="127"/>
      <c r="D205" s="127"/>
    </row>
    <row r="206" spans="1:6" ht="30" hidden="1">
      <c r="A206" s="125" t="s">
        <v>154</v>
      </c>
      <c r="B206" s="126" t="s">
        <v>330</v>
      </c>
      <c r="C206" s="127"/>
      <c r="D206" s="127"/>
    </row>
    <row r="207" spans="1:6" hidden="1">
      <c r="A207" s="125"/>
      <c r="B207" s="126"/>
      <c r="C207" s="127"/>
      <c r="D207" s="127"/>
    </row>
    <row r="208" spans="1:6" ht="135" hidden="1">
      <c r="A208" s="128">
        <f>COUNT($A$207:A207)/100+10.01</f>
        <v>10.01</v>
      </c>
      <c r="B208" s="129" t="s">
        <v>349</v>
      </c>
      <c r="C208" s="127" t="s">
        <v>99</v>
      </c>
      <c r="D208" s="127">
        <v>0</v>
      </c>
      <c r="F208" s="80">
        <f>D208*E208</f>
        <v>0</v>
      </c>
    </row>
    <row r="209" spans="1:6" hidden="1">
      <c r="A209" s="130"/>
      <c r="B209" s="131"/>
      <c r="C209" s="132"/>
      <c r="D209" s="132"/>
      <c r="E209" s="133"/>
      <c r="F209" s="133"/>
    </row>
    <row r="210" spans="1:6" hidden="1">
      <c r="A210" s="134"/>
      <c r="B210" s="135" t="s">
        <v>350</v>
      </c>
      <c r="C210" s="136"/>
      <c r="D210" s="127"/>
      <c r="F210" s="80">
        <f>SUM(F208:F209)</f>
        <v>0</v>
      </c>
    </row>
  </sheetData>
  <sheetProtection password="C7BA" sheet="1" objects="1" scenarios="1"/>
  <mergeCells count="1">
    <mergeCell ref="B7:B13"/>
  </mergeCells>
  <pageMargins left="0.7" right="0.7" top="0.75" bottom="0.75" header="0.3" footer="0.3"/>
  <pageSetup paperSize="9" scale="96" orientation="portrait"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5</vt:i4>
      </vt:variant>
    </vt:vector>
  </HeadingPairs>
  <TitlesOfParts>
    <vt:vector size="14" baseType="lpstr">
      <vt:lpstr>NASLOVNICA</vt:lpstr>
      <vt:lpstr>SKUPNA REKAPITULACIJA</vt:lpstr>
      <vt:lpstr>GRADBENA DELA REK</vt:lpstr>
      <vt:lpstr>GRADBENA DELA POPIS</vt:lpstr>
      <vt:lpstr>OBRTNIŠKA DELA REK</vt:lpstr>
      <vt:lpstr>OBRTNIŠKA DELA POPIS</vt:lpstr>
      <vt:lpstr>povezovalni hodnik rekapitulaci</vt:lpstr>
      <vt:lpstr>povezovalni hodnik gradbena del</vt:lpstr>
      <vt:lpstr>povezovalni hodnik obrtniska de</vt:lpstr>
      <vt:lpstr>'GRADBENA DELA POPIS'!Področje_tiskanja</vt:lpstr>
      <vt:lpstr>'OBRTNIŠKA DELA POPIS'!Področje_tiskanja</vt:lpstr>
      <vt:lpstr>'OBRTNIŠKA DELA REK'!Področje_tiskanja</vt:lpstr>
      <vt:lpstr>'povezovalni hodnik gradbena del'!Področje_tiskanja</vt:lpstr>
      <vt:lpstr>'povezovalni hodnik obrtniska de'!Področje_tiskanja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2013-05-07T12:18:34Z</cp:lastPrinted>
  <dcterms:created xsi:type="dcterms:W3CDTF">2004-03-05T06:51:28Z</dcterms:created>
  <dcterms:modified xsi:type="dcterms:W3CDTF">2013-07-14T17:05:04Z</dcterms:modified>
</cp:coreProperties>
</file>